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/>
  <mc:AlternateContent xmlns:mc="http://schemas.openxmlformats.org/markup-compatibility/2006">
    <mc:Choice Requires="x15">
      <x15ac:absPath xmlns:x15ac="http://schemas.microsoft.com/office/spreadsheetml/2010/11/ac" url="C:\Users\Maribel\Documents\MARCAS Y EMBARQUES\"/>
    </mc:Choice>
  </mc:AlternateContent>
  <bookViews>
    <workbookView xWindow="0" yWindow="0" windowWidth="27876" windowHeight="12792" activeTab="3"/>
  </bookViews>
  <sheets>
    <sheet name="Pág 1" sheetId="64" r:id="rId1"/>
    <sheet name="Pág 2" sheetId="65" r:id="rId2"/>
    <sheet name="Pág 3" sheetId="66" r:id="rId3"/>
    <sheet name="Pág 4" sheetId="62" r:id="rId4"/>
    <sheet name="Pág 5" sheetId="63" r:id="rId5"/>
  </sheets>
  <calcPr calcId="162913"/>
</workbook>
</file>

<file path=xl/calcChain.xml><?xml version="1.0" encoding="utf-8"?>
<calcChain xmlns="http://schemas.openxmlformats.org/spreadsheetml/2006/main">
  <c r="H14" i="62" l="1"/>
  <c r="B12" i="63"/>
  <c r="E14" i="62" l="1"/>
  <c r="F14" i="62" s="1"/>
  <c r="G14" i="62" s="1"/>
  <c r="B14" i="62"/>
  <c r="I10" i="62"/>
  <c r="F25" i="65"/>
  <c r="H16" i="64"/>
  <c r="H12" i="64"/>
  <c r="H14" i="64" s="1"/>
  <c r="C8" i="62"/>
  <c r="D8" i="62"/>
  <c r="F8" i="62"/>
  <c r="G8" i="62" s="1"/>
  <c r="C9" i="62"/>
  <c r="D9" i="62"/>
  <c r="F9" i="62"/>
  <c r="G9" i="62"/>
  <c r="C10" i="62"/>
  <c r="D10" i="62"/>
  <c r="F10" i="62"/>
  <c r="G10" i="62" s="1"/>
  <c r="C11" i="62"/>
  <c r="D11" i="62"/>
  <c r="F11" i="62"/>
  <c r="G11" i="62" s="1"/>
  <c r="C12" i="62"/>
  <c r="D12" i="62"/>
  <c r="F12" i="62"/>
  <c r="G12" i="62" s="1"/>
  <c r="C13" i="62"/>
  <c r="D13" i="62"/>
  <c r="F13" i="62"/>
  <c r="G13" i="62" s="1"/>
  <c r="C14" i="62"/>
  <c r="D14" i="62"/>
  <c r="E10" i="65"/>
  <c r="E14" i="65" s="1"/>
  <c r="E11" i="64"/>
  <c r="E15" i="64" s="1"/>
  <c r="E17" i="64" s="1"/>
  <c r="E14" i="66"/>
  <c r="E18" i="66"/>
  <c r="G11" i="64"/>
  <c r="H8" i="64"/>
  <c r="J8" i="64" s="1"/>
  <c r="H9" i="64"/>
  <c r="J9" i="64" s="1"/>
  <c r="H10" i="64"/>
  <c r="J10" i="64" s="1"/>
  <c r="H7" i="64"/>
  <c r="J7" i="64" s="1"/>
  <c r="E12" i="63"/>
  <c r="H13" i="64"/>
  <c r="B14" i="66"/>
  <c r="B18" i="66" s="1"/>
  <c r="G17" i="66"/>
  <c r="G18" i="66" s="1"/>
  <c r="F17" i="66"/>
  <c r="E17" i="66"/>
  <c r="D17" i="66"/>
  <c r="C17" i="66"/>
  <c r="H11" i="66"/>
  <c r="H12" i="66"/>
  <c r="H13" i="66"/>
  <c r="H15" i="66"/>
  <c r="H17" i="66" s="1"/>
  <c r="H16" i="66"/>
  <c r="H10" i="66"/>
  <c r="I14" i="64"/>
  <c r="I11" i="64"/>
  <c r="G14" i="64"/>
  <c r="H7" i="65"/>
  <c r="H8" i="65"/>
  <c r="H9" i="65"/>
  <c r="H11" i="65"/>
  <c r="H12" i="65"/>
  <c r="H6" i="65"/>
  <c r="H27" i="65"/>
  <c r="H26" i="65"/>
  <c r="H28" i="65" s="1"/>
  <c r="H22" i="65"/>
  <c r="H23" i="65"/>
  <c r="H24" i="65"/>
  <c r="H21" i="65"/>
  <c r="G28" i="65"/>
  <c r="G25" i="65"/>
  <c r="G10" i="65"/>
  <c r="G13" i="65"/>
  <c r="B11" i="64"/>
  <c r="B15" i="64" s="1"/>
  <c r="B17" i="64" s="1"/>
  <c r="F14" i="66"/>
  <c r="D14" i="66"/>
  <c r="C14" i="66"/>
  <c r="F14" i="64"/>
  <c r="E14" i="64"/>
  <c r="D14" i="64"/>
  <c r="C14" i="64"/>
  <c r="F11" i="64"/>
  <c r="F15" i="64" s="1"/>
  <c r="F17" i="64" s="1"/>
  <c r="D11" i="64"/>
  <c r="D15" i="64" s="1"/>
  <c r="D17" i="64" s="1"/>
  <c r="C11" i="64"/>
  <c r="C15" i="64" s="1"/>
  <c r="C17" i="64" s="1"/>
  <c r="D24" i="63"/>
  <c r="B24" i="63"/>
  <c r="C28" i="65"/>
  <c r="C25" i="65"/>
  <c r="C13" i="65"/>
  <c r="C10" i="65"/>
  <c r="H30" i="65"/>
  <c r="E25" i="65"/>
  <c r="E29" i="65" s="1"/>
  <c r="F13" i="65"/>
  <c r="E13" i="65"/>
  <c r="D13" i="65"/>
  <c r="B13" i="65"/>
  <c r="F10" i="65"/>
  <c r="D10" i="65"/>
  <c r="B10" i="65"/>
  <c r="B14" i="65" s="1"/>
  <c r="F28" i="65"/>
  <c r="D25" i="65"/>
  <c r="D29" i="65" s="1"/>
  <c r="B14" i="64"/>
  <c r="D28" i="65"/>
  <c r="B17" i="66"/>
  <c r="E28" i="65"/>
  <c r="B28" i="65"/>
  <c r="B25" i="65"/>
  <c r="B29" i="65" s="1"/>
  <c r="J13" i="64"/>
  <c r="G15" i="64"/>
  <c r="D11" i="63"/>
  <c r="D7" i="63"/>
  <c r="D8" i="63"/>
  <c r="D9" i="63"/>
  <c r="D12" i="63" s="1"/>
  <c r="D10" i="63"/>
  <c r="C9" i="63"/>
  <c r="F9" i="63"/>
  <c r="G9" i="63"/>
  <c r="C10" i="63"/>
  <c r="F10" i="63"/>
  <c r="G10" i="63" s="1"/>
  <c r="F6" i="63"/>
  <c r="G6" i="63" s="1"/>
  <c r="C7" i="63"/>
  <c r="F7" i="63"/>
  <c r="G7" i="63" s="1"/>
  <c r="C8" i="63"/>
  <c r="F8" i="63"/>
  <c r="G8" i="63" s="1"/>
  <c r="C11" i="63"/>
  <c r="F11" i="63"/>
  <c r="G11" i="63" s="1"/>
  <c r="C6" i="63"/>
  <c r="C12" i="63"/>
  <c r="D6" i="63"/>
  <c r="G29" i="65" l="1"/>
  <c r="G14" i="65"/>
  <c r="F18" i="66"/>
  <c r="D18" i="66"/>
  <c r="D14" i="65"/>
  <c r="C18" i="66"/>
  <c r="H13" i="65"/>
  <c r="C14" i="65"/>
  <c r="I13" i="62"/>
  <c r="I12" i="62"/>
  <c r="H14" i="66"/>
  <c r="H18" i="66" s="1"/>
  <c r="H25" i="65"/>
  <c r="H29" i="65" s="1"/>
  <c r="F29" i="65"/>
  <c r="C29" i="65"/>
  <c r="F14" i="65"/>
  <c r="H10" i="65"/>
  <c r="J12" i="64"/>
  <c r="J14" i="64"/>
  <c r="H11" i="64"/>
  <c r="H15" i="64" s="1"/>
  <c r="I15" i="64"/>
  <c r="I9" i="62"/>
  <c r="I11" i="62"/>
  <c r="I8" i="62"/>
  <c r="F12" i="63"/>
  <c r="G12" i="63" s="1"/>
  <c r="I14" i="62" l="1"/>
  <c r="H14" i="65"/>
  <c r="J11" i="64"/>
  <c r="J15" i="64"/>
</calcChain>
</file>

<file path=xl/sharedStrings.xml><?xml version="1.0" encoding="utf-8"?>
<sst xmlns="http://schemas.openxmlformats.org/spreadsheetml/2006/main" count="136" uniqueCount="60">
  <si>
    <t>COPLACA</t>
  </si>
  <si>
    <t>CUPALMA</t>
  </si>
  <si>
    <t>EUROPLATANO</t>
  </si>
  <si>
    <t>AGRITEN</t>
  </si>
  <si>
    <t>TENERIFE</t>
  </si>
  <si>
    <t>GOMERA</t>
  </si>
  <si>
    <t>HIERRO</t>
  </si>
  <si>
    <t>LA PALMA</t>
  </si>
  <si>
    <t>TOTAL</t>
  </si>
  <si>
    <t>PLATANEROS</t>
  </si>
  <si>
    <t>PROV.TENERIFE</t>
  </si>
  <si>
    <t>GRAN CANARIA</t>
  </si>
  <si>
    <t>CANARIAS</t>
  </si>
  <si>
    <t>TOTAL ACTUAL</t>
  </si>
  <si>
    <t>TOTAL ANTERIOR</t>
  </si>
  <si>
    <t>DIFERENCIA</t>
  </si>
  <si>
    <t xml:space="preserve">TOTAL </t>
  </si>
  <si>
    <t>DIFCIAS.</t>
  </si>
  <si>
    <t>%</t>
  </si>
  <si>
    <t>TOTAL SEMANA</t>
  </si>
  <si>
    <t>SEMANA</t>
  </si>
  <si>
    <t>Con 5% +</t>
  </si>
  <si>
    <t>Con 5% -</t>
  </si>
  <si>
    <t xml:space="preserve">ENTIDADES </t>
  </si>
  <si>
    <t xml:space="preserve">MAXIMO </t>
  </si>
  <si>
    <t>MINIMO</t>
  </si>
  <si>
    <t xml:space="preserve">DIFERENCIA </t>
  </si>
  <si>
    <t xml:space="preserve">COPLACA </t>
  </si>
  <si>
    <t xml:space="preserve">CUPALMA </t>
  </si>
  <si>
    <t>MARCA</t>
  </si>
  <si>
    <t>LANZAROTE</t>
  </si>
  <si>
    <t>PROV. LAS PALMAS</t>
  </si>
  <si>
    <t>ADMITIDA</t>
  </si>
  <si>
    <t>REAL</t>
  </si>
  <si>
    <t>CON  5% -</t>
  </si>
  <si>
    <t xml:space="preserve">CUPO </t>
  </si>
  <si>
    <t xml:space="preserve">MINIMO </t>
  </si>
  <si>
    <t xml:space="preserve">PREVISION </t>
  </si>
  <si>
    <t xml:space="preserve">AGRITEN </t>
  </si>
  <si>
    <t>PLATANEROS DE CANARIAS</t>
  </si>
  <si>
    <t xml:space="preserve">EUROPLATANO </t>
  </si>
  <si>
    <t xml:space="preserve">  KILOS</t>
  </si>
  <si>
    <t>PETICIONES</t>
  </si>
  <si>
    <t>AUTORIZADOS</t>
  </si>
  <si>
    <t>ESTIMADA</t>
  </si>
  <si>
    <t>PLATANEROS DE C.</t>
  </si>
  <si>
    <t>M.ADMIT.</t>
  </si>
  <si>
    <t>kgs.</t>
  </si>
  <si>
    <t>DIFER.</t>
  </si>
  <si>
    <t>SARDINA</t>
  </si>
  <si>
    <t>LLANOS SARDINA</t>
  </si>
  <si>
    <t>LLANOS</t>
  </si>
  <si>
    <t>SNA. 40</t>
  </si>
  <si>
    <t>PREVISION DE MARCAS SEMANA 42/2016</t>
  </si>
  <si>
    <t>SEMANA NUMERO 40/16</t>
  </si>
  <si>
    <t>COMPARACION MARCAS SEMANA NUMERO 41/2016</t>
  </si>
  <si>
    <t>DECLARACION DE MARCAS SEMANA 41/2016</t>
  </si>
  <si>
    <t>SNA. 41</t>
  </si>
  <si>
    <t>PREVISION DE MARCAS SEMANA 43/2016</t>
  </si>
  <si>
    <t>MARCA MERCADO LOCAL SEMANA 41/2016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</si>
</sst>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  <numFmt numFmtId="166" formatCode="0.000%"/>
  </numFmts>
  <fonts count="15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u/>
      <sz val="14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theme="0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46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2" fillId="0" borderId="0" xfId="1" applyNumberFormat="1" applyFont="1" applyBorder="1"/>
    <xf numFmtId="164" fontId="2" fillId="0" borderId="0" xfId="0" applyNumberFormat="1" applyFont="1"/>
    <xf numFmtId="164" fontId="3" fillId="0" borderId="0" xfId="1" applyNumberFormat="1" applyFont="1" applyBorder="1"/>
    <xf numFmtId="165" fontId="2" fillId="0" borderId="0" xfId="1" applyNumberFormat="1" applyFont="1"/>
    <xf numFmtId="0" fontId="3" fillId="0" borderId="0" xfId="0" applyFont="1" applyBorder="1"/>
    <xf numFmtId="164" fontId="3" fillId="0" borderId="0" xfId="1" applyNumberFormat="1" applyFont="1" applyFill="1" applyBorder="1"/>
    <xf numFmtId="0" fontId="4" fillId="0" borderId="0" xfId="0" applyFont="1"/>
    <xf numFmtId="3" fontId="0" fillId="0" borderId="0" xfId="0" applyNumberFormat="1"/>
    <xf numFmtId="0" fontId="4" fillId="0" borderId="0" xfId="0" applyFont="1" applyAlignment="1">
      <alignment horizontal="right"/>
    </xf>
    <xf numFmtId="4" fontId="4" fillId="0" borderId="0" xfId="0" applyNumberFormat="1" applyFont="1"/>
    <xf numFmtId="0" fontId="0" fillId="0" borderId="0" xfId="0" applyAlignment="1">
      <alignment horizontal="left"/>
    </xf>
    <xf numFmtId="3" fontId="0" fillId="0" borderId="0" xfId="1" applyFont="1"/>
    <xf numFmtId="164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/>
    <xf numFmtId="3" fontId="2" fillId="0" borderId="0" xfId="1" applyNumberFormat="1" applyFont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0" fillId="0" borderId="0" xfId="0" applyFill="1"/>
    <xf numFmtId="164" fontId="7" fillId="0" borderId="0" xfId="1" applyNumberFormat="1" applyFont="1" applyBorder="1"/>
    <xf numFmtId="3" fontId="0" fillId="0" borderId="0" xfId="1" applyFont="1" applyBorder="1"/>
    <xf numFmtId="164" fontId="9" fillId="0" borderId="0" xfId="1" applyNumberFormat="1" applyFont="1"/>
    <xf numFmtId="0" fontId="0" fillId="0" borderId="0" xfId="0"/>
    <xf numFmtId="3" fontId="0" fillId="0" borderId="0" xfId="0" applyNumberFormat="1"/>
    <xf numFmtId="3" fontId="4" fillId="0" borderId="0" xfId="0" applyNumberFormat="1" applyFont="1"/>
    <xf numFmtId="3" fontId="0" fillId="0" borderId="0" xfId="1" applyFont="1"/>
    <xf numFmtId="0" fontId="2" fillId="0" borderId="0" xfId="0" applyFont="1"/>
    <xf numFmtId="164" fontId="2" fillId="0" borderId="0" xfId="1" applyNumberFormat="1" applyFont="1"/>
    <xf numFmtId="0" fontId="3" fillId="0" borderId="0" xfId="0" applyFont="1"/>
    <xf numFmtId="164" fontId="2" fillId="0" borderId="0" xfId="1" applyNumberFormat="1" applyFont="1" applyBorder="1"/>
    <xf numFmtId="164" fontId="2" fillId="0" borderId="0" xfId="0" applyNumberFormat="1" applyFont="1"/>
    <xf numFmtId="164" fontId="3" fillId="0" borderId="0" xfId="1" applyNumberFormat="1" applyFont="1" applyBorder="1"/>
    <xf numFmtId="0" fontId="5" fillId="0" borderId="0" xfId="0" applyFont="1"/>
    <xf numFmtId="3" fontId="1" fillId="0" borderId="0" xfId="1" applyFont="1" applyBorder="1"/>
    <xf numFmtId="0" fontId="5" fillId="0" borderId="0" xfId="0" applyFont="1" applyFill="1"/>
    <xf numFmtId="3" fontId="1" fillId="0" borderId="0" xfId="0" applyNumberFormat="1" applyFont="1"/>
    <xf numFmtId="164" fontId="8" fillId="0" borderId="0" xfId="1" applyNumberFormat="1" applyFont="1" applyBorder="1"/>
    <xf numFmtId="3" fontId="1" fillId="0" borderId="0" xfId="0" applyNumberFormat="1" applyFont="1" applyBorder="1"/>
    <xf numFmtId="0" fontId="1" fillId="0" borderId="0" xfId="0" applyFont="1" applyBorder="1"/>
    <xf numFmtId="3" fontId="1" fillId="0" borderId="0" xfId="1" applyNumberFormat="1" applyFont="1" applyFill="1" applyBorder="1"/>
    <xf numFmtId="3" fontId="9" fillId="0" borderId="0" xfId="1" applyFont="1"/>
    <xf numFmtId="165" fontId="9" fillId="0" borderId="0" xfId="1" applyNumberFormat="1" applyFont="1"/>
    <xf numFmtId="3" fontId="1" fillId="0" borderId="0" xfId="1" applyFont="1"/>
    <xf numFmtId="0" fontId="1" fillId="0" borderId="0" xfId="0" applyFont="1" applyAlignment="1">
      <alignment horizontal="left"/>
    </xf>
    <xf numFmtId="4" fontId="1" fillId="0" borderId="0" xfId="0" applyNumberFormat="1" applyFont="1"/>
    <xf numFmtId="0" fontId="1" fillId="0" borderId="0" xfId="0" applyFont="1"/>
    <xf numFmtId="0" fontId="2" fillId="0" borderId="0" xfId="0" applyFont="1" applyBorder="1"/>
    <xf numFmtId="0" fontId="3" fillId="0" borderId="4" xfId="0" applyFont="1" applyBorder="1"/>
    <xf numFmtId="164" fontId="2" fillId="0" borderId="4" xfId="1" applyNumberFormat="1" applyFont="1" applyBorder="1"/>
    <xf numFmtId="164" fontId="2" fillId="0" borderId="4" xfId="1" applyNumberFormat="1" applyFont="1" applyBorder="1" applyAlignment="1">
      <alignment readingOrder="2"/>
    </xf>
    <xf numFmtId="164" fontId="2" fillId="0" borderId="4" xfId="1" applyNumberFormat="1" applyFont="1" applyFill="1" applyBorder="1"/>
    <xf numFmtId="164" fontId="2" fillId="0" borderId="4" xfId="0" applyNumberFormat="1" applyFont="1" applyFill="1" applyBorder="1"/>
    <xf numFmtId="164" fontId="3" fillId="0" borderId="4" xfId="1" applyNumberFormat="1" applyFont="1" applyBorder="1"/>
    <xf numFmtId="0" fontId="2" fillId="0" borderId="4" xfId="0" applyFont="1" applyBorder="1"/>
    <xf numFmtId="0" fontId="2" fillId="0" borderId="8" xfId="0" applyFont="1" applyBorder="1"/>
    <xf numFmtId="164" fontId="3" fillId="0" borderId="4" xfId="0" applyNumberFormat="1" applyFont="1" applyFill="1" applyBorder="1"/>
    <xf numFmtId="0" fontId="2" fillId="2" borderId="4" xfId="0" applyFont="1" applyFill="1" applyBorder="1"/>
    <xf numFmtId="164" fontId="2" fillId="2" borderId="4" xfId="1" applyNumberFormat="1" applyFont="1" applyFill="1" applyBorder="1"/>
    <xf numFmtId="164" fontId="2" fillId="2" borderId="4" xfId="0" applyNumberFormat="1" applyFont="1" applyFill="1" applyBorder="1"/>
    <xf numFmtId="164" fontId="3" fillId="0" borderId="4" xfId="1" applyNumberFormat="1" applyFont="1" applyFill="1" applyBorder="1"/>
    <xf numFmtId="164" fontId="3" fillId="0" borderId="7" xfId="1" applyNumberFormat="1" applyFont="1" applyBorder="1" applyAlignment="1">
      <alignment horizontal="center"/>
    </xf>
    <xf numFmtId="164" fontId="3" fillId="0" borderId="11" xfId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1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3" fontId="1" fillId="0" borderId="1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4" fontId="5" fillId="0" borderId="0" xfId="0" applyNumberFormat="1" applyFont="1"/>
    <xf numFmtId="164" fontId="2" fillId="0" borderId="7" xfId="1" applyNumberFormat="1" applyFont="1" applyBorder="1" applyAlignment="1">
      <alignment horizontal="center"/>
    </xf>
    <xf numFmtId="164" fontId="2" fillId="0" borderId="11" xfId="1" applyNumberFormat="1" applyFont="1" applyBorder="1" applyAlignment="1">
      <alignment horizontal="center"/>
    </xf>
    <xf numFmtId="164" fontId="2" fillId="0" borderId="0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Border="1"/>
    <xf numFmtId="3" fontId="5" fillId="0" borderId="0" xfId="1" applyFont="1" applyBorder="1"/>
    <xf numFmtId="4" fontId="1" fillId="0" borderId="0" xfId="0" applyNumberFormat="1" applyFont="1" applyFill="1"/>
    <xf numFmtId="3" fontId="1" fillId="0" borderId="2" xfId="0" applyNumberFormat="1" applyFont="1" applyFill="1" applyBorder="1"/>
    <xf numFmtId="3" fontId="1" fillId="0" borderId="2" xfId="0" applyNumberFormat="1" applyFont="1" applyBorder="1"/>
    <xf numFmtId="3" fontId="7" fillId="0" borderId="0" xfId="1" applyFont="1"/>
    <xf numFmtId="3" fontId="11" fillId="0" borderId="0" xfId="1" applyFont="1"/>
    <xf numFmtId="164" fontId="7" fillId="0" borderId="0" xfId="1" applyNumberFormat="1" applyFont="1"/>
    <xf numFmtId="164" fontId="3" fillId="0" borderId="4" xfId="1" applyNumberFormat="1" applyFont="1" applyBorder="1"/>
    <xf numFmtId="164" fontId="9" fillId="0" borderId="0" xfId="1" applyNumberFormat="1" applyFont="1" applyFill="1" applyBorder="1" applyAlignment="1">
      <alignment horizontal="center"/>
    </xf>
    <xf numFmtId="3" fontId="1" fillId="0" borderId="0" xfId="0" applyNumberFormat="1" applyFont="1" applyFill="1"/>
    <xf numFmtId="3" fontId="1" fillId="0" borderId="2" xfId="0" applyNumberFormat="1" applyFont="1" applyFill="1" applyBorder="1"/>
    <xf numFmtId="3" fontId="5" fillId="0" borderId="0" xfId="0" applyNumberFormat="1" applyFont="1"/>
    <xf numFmtId="3" fontId="8" fillId="0" borderId="0" xfId="1" applyFont="1" applyBorder="1"/>
    <xf numFmtId="3" fontId="1" fillId="0" borderId="0" xfId="0" applyNumberFormat="1" applyFont="1" applyBorder="1"/>
    <xf numFmtId="3" fontId="1" fillId="0" borderId="0" xfId="0" applyNumberFormat="1" applyFont="1"/>
    <xf numFmtId="164" fontId="2" fillId="0" borderId="11" xfId="1" applyNumberFormat="1" applyFont="1" applyBorder="1" applyAlignment="1">
      <alignment horizontal="center"/>
    </xf>
    <xf numFmtId="3" fontId="5" fillId="0" borderId="0" xfId="0" applyNumberFormat="1" applyFont="1"/>
    <xf numFmtId="3" fontId="1" fillId="0" borderId="1" xfId="1" applyFont="1" applyBorder="1"/>
    <xf numFmtId="3" fontId="1" fillId="0" borderId="0" xfId="0" applyNumberFormat="1" applyFont="1"/>
    <xf numFmtId="3" fontId="1" fillId="0" borderId="1" xfId="0" applyNumberFormat="1" applyFont="1" applyBorder="1"/>
    <xf numFmtId="164" fontId="2" fillId="0" borderId="8" xfId="1" applyNumberFormat="1" applyFont="1" applyBorder="1"/>
    <xf numFmtId="3" fontId="1" fillId="0" borderId="0" xfId="0" applyNumberFormat="1" applyFont="1" applyFill="1"/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/>
    <xf numFmtId="3" fontId="4" fillId="0" borderId="0" xfId="0" applyNumberFormat="1" applyFont="1" applyBorder="1"/>
    <xf numFmtId="166" fontId="0" fillId="0" borderId="0" xfId="2" applyNumberFormat="1" applyFont="1"/>
    <xf numFmtId="166" fontId="5" fillId="0" borderId="0" xfId="2" applyNumberFormat="1" applyFont="1" applyAlignment="1">
      <alignment horizontal="center"/>
    </xf>
    <xf numFmtId="166" fontId="1" fillId="0" borderId="0" xfId="2" applyNumberFormat="1" applyFont="1" applyAlignment="1">
      <alignment horizontal="center"/>
    </xf>
    <xf numFmtId="166" fontId="1" fillId="0" borderId="1" xfId="2" applyNumberFormat="1" applyFont="1" applyBorder="1" applyAlignment="1">
      <alignment horizontal="center"/>
    </xf>
    <xf numFmtId="166" fontId="5" fillId="0" borderId="0" xfId="2" applyNumberFormat="1" applyFont="1"/>
    <xf numFmtId="166" fontId="4" fillId="0" borderId="0" xfId="2" applyNumberFormat="1" applyFont="1"/>
    <xf numFmtId="3" fontId="1" fillId="0" borderId="13" xfId="0" applyNumberFormat="1" applyFont="1" applyBorder="1"/>
    <xf numFmtId="3" fontId="14" fillId="0" borderId="0" xfId="1" applyFont="1" applyBorder="1"/>
    <xf numFmtId="164" fontId="2" fillId="0" borderId="7" xfId="1" applyNumberFormat="1" applyFont="1" applyBorder="1" applyAlignment="1">
      <alignment horizontal="center" vertical="center"/>
    </xf>
    <xf numFmtId="164" fontId="2" fillId="0" borderId="11" xfId="1" applyNumberFormat="1" applyFont="1" applyBorder="1" applyAlignment="1">
      <alignment horizontal="center" vertical="center"/>
    </xf>
    <xf numFmtId="164" fontId="3" fillId="0" borderId="7" xfId="1" applyNumberFormat="1" applyFont="1" applyBorder="1" applyAlignment="1">
      <alignment horizontal="center" vertical="center"/>
    </xf>
    <xf numFmtId="164" fontId="3" fillId="0" borderId="11" xfId="1" applyNumberFormat="1" applyFont="1" applyBorder="1" applyAlignment="1">
      <alignment horizontal="center" vertical="center"/>
    </xf>
    <xf numFmtId="3" fontId="13" fillId="0" borderId="0" xfId="1" applyNumberFormat="1" applyFont="1" applyBorder="1"/>
    <xf numFmtId="4" fontId="1" fillId="0" borderId="0" xfId="0" applyNumberFormat="1" applyFont="1" applyBorder="1"/>
    <xf numFmtId="3" fontId="13" fillId="0" borderId="0" xfId="0" applyNumberFormat="1" applyFont="1"/>
    <xf numFmtId="10" fontId="1" fillId="0" borderId="0" xfId="2" applyNumberFormat="1" applyFont="1"/>
    <xf numFmtId="10" fontId="1" fillId="0" borderId="1" xfId="2" applyNumberFormat="1" applyFont="1" applyBorder="1"/>
    <xf numFmtId="166" fontId="0" fillId="0" borderId="0" xfId="2" applyNumberFormat="1" applyFont="1" applyBorder="1"/>
    <xf numFmtId="3" fontId="13" fillId="0" borderId="0" xfId="1" applyFont="1" applyBorder="1"/>
    <xf numFmtId="3" fontId="7" fillId="0" borderId="0" xfId="1" applyFont="1" applyBorder="1"/>
    <xf numFmtId="9" fontId="13" fillId="0" borderId="0" xfId="2" applyFont="1" applyBorder="1"/>
    <xf numFmtId="3" fontId="8" fillId="0" borderId="0" xfId="0" applyNumberFormat="1" applyFont="1"/>
    <xf numFmtId="0" fontId="10" fillId="0" borderId="0" xfId="0" applyFont="1" applyAlignment="1">
      <alignment horizontal="center"/>
    </xf>
    <xf numFmtId="164" fontId="2" fillId="0" borderId="5" xfId="1" applyNumberFormat="1" applyFont="1" applyBorder="1" applyAlignment="1">
      <alignment horizontal="center" vertical="center"/>
    </xf>
    <xf numFmtId="164" fontId="2" fillId="0" borderId="9" xfId="1" applyNumberFormat="1" applyFont="1" applyBorder="1" applyAlignment="1">
      <alignment horizontal="center" vertical="center"/>
    </xf>
    <xf numFmtId="164" fontId="2" fillId="0" borderId="3" xfId="1" applyNumberFormat="1" applyFont="1" applyBorder="1" applyAlignment="1">
      <alignment horizontal="center" vertical="center"/>
    </xf>
    <xf numFmtId="164" fontId="2" fillId="0" borderId="10" xfId="1" applyNumberFormat="1" applyFont="1" applyBorder="1" applyAlignment="1">
      <alignment horizontal="center" vertical="center"/>
    </xf>
    <xf numFmtId="164" fontId="2" fillId="0" borderId="6" xfId="1" applyNumberFormat="1" applyFont="1" applyBorder="1" applyAlignment="1">
      <alignment horizontal="center" vertical="center"/>
    </xf>
    <xf numFmtId="164" fontId="2" fillId="0" borderId="12" xfId="1" applyNumberFormat="1" applyFont="1" applyBorder="1" applyAlignment="1">
      <alignment horizontal="center" vertical="center"/>
    </xf>
    <xf numFmtId="164" fontId="3" fillId="0" borderId="5" xfId="1" applyNumberFormat="1" applyFont="1" applyBorder="1" applyAlignment="1">
      <alignment horizontal="center" vertical="center"/>
    </xf>
    <xf numFmtId="164" fontId="3" fillId="0" borderId="9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Millares" xfId="1" builtinId="3"/>
    <cellStyle name="Millares 2" xfId="3"/>
    <cellStyle name="Millares 2 2" xfId="4"/>
    <cellStyle name="Normal" xfId="0" builtinId="0"/>
    <cellStyle name="Normal 2" xfId="5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0</xdr:rowOff>
    </xdr:from>
    <xdr:to>
      <xdr:col>3</xdr:col>
      <xdr:colOff>314325</xdr:colOff>
      <xdr:row>2</xdr:row>
      <xdr:rowOff>0</xdr:rowOff>
    </xdr:to>
    <xdr:pic>
      <xdr:nvPicPr>
        <xdr:cNvPr id="35821" name="Picture 2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419100"/>
          <a:ext cx="4318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2</xdr:row>
      <xdr:rowOff>0</xdr:rowOff>
    </xdr:from>
    <xdr:to>
      <xdr:col>3</xdr:col>
      <xdr:colOff>314325</xdr:colOff>
      <xdr:row>2</xdr:row>
      <xdr:rowOff>0</xdr:rowOff>
    </xdr:to>
    <xdr:pic>
      <xdr:nvPicPr>
        <xdr:cNvPr id="35822" name="Picture 4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411480"/>
          <a:ext cx="4206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35823" name="Picture 6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3648075"/>
          <a:ext cx="3476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35824" name="Picture 7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3648075"/>
          <a:ext cx="3476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5</xdr:col>
      <xdr:colOff>314325</xdr:colOff>
      <xdr:row>0</xdr:row>
      <xdr:rowOff>0</xdr:rowOff>
    </xdr:to>
    <xdr:pic>
      <xdr:nvPicPr>
        <xdr:cNvPr id="38287" name="Picture 1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0"/>
          <a:ext cx="4772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5</xdr:col>
      <xdr:colOff>314325</xdr:colOff>
      <xdr:row>0</xdr:row>
      <xdr:rowOff>0</xdr:rowOff>
    </xdr:to>
    <xdr:pic>
      <xdr:nvPicPr>
        <xdr:cNvPr id="38288" name="Picture 2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0"/>
          <a:ext cx="4772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314325</xdr:colOff>
      <xdr:row>0</xdr:row>
      <xdr:rowOff>0</xdr:rowOff>
    </xdr:to>
    <xdr:pic>
      <xdr:nvPicPr>
        <xdr:cNvPr id="38289" name="Picture 4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0"/>
          <a:ext cx="3419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314325</xdr:colOff>
      <xdr:row>0</xdr:row>
      <xdr:rowOff>0</xdr:rowOff>
    </xdr:to>
    <xdr:pic>
      <xdr:nvPicPr>
        <xdr:cNvPr id="38290" name="Picture 5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0"/>
          <a:ext cx="3419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4"/>
  <sheetViews>
    <sheetView view="pageLayout" zoomScaleNormal="81" workbookViewId="0">
      <selection activeCell="F19" sqref="F19"/>
    </sheetView>
  </sheetViews>
  <sheetFormatPr baseColWidth="10" defaultColWidth="1.5546875" defaultRowHeight="15" x14ac:dyDescent="0.25"/>
  <cols>
    <col min="1" max="1" width="24.109375" style="1" customWidth="1"/>
    <col min="2" max="2" width="11.6640625" style="2" customWidth="1"/>
    <col min="3" max="3" width="12.6640625" style="2" customWidth="1"/>
    <col min="4" max="4" width="15" style="2" customWidth="1"/>
    <col min="5" max="5" width="16.44140625" style="2" customWidth="1"/>
    <col min="6" max="6" width="12.6640625" style="2" customWidth="1"/>
    <col min="7" max="7" width="12.44140625" style="28" customWidth="1"/>
    <col min="8" max="8" width="13.33203125" style="2" customWidth="1"/>
    <col min="9" max="9" width="13" style="2" customWidth="1"/>
    <col min="10" max="10" width="12" style="1" customWidth="1"/>
    <col min="11" max="11" width="15.109375" style="6" customWidth="1"/>
    <col min="12" max="12" width="11.6640625" style="1" bestFit="1" customWidth="1"/>
    <col min="13" max="16384" width="1.5546875" style="1"/>
  </cols>
  <sheetData>
    <row r="2" spans="1:12" ht="17.399999999999999" x14ac:dyDescent="0.3">
      <c r="A2" s="134" t="s">
        <v>56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2" ht="15.6" x14ac:dyDescent="0.3">
      <c r="A3" s="79"/>
      <c r="B3" s="79"/>
      <c r="C3" s="79"/>
      <c r="D3" s="79"/>
      <c r="E3" s="79"/>
      <c r="F3" s="79"/>
      <c r="G3" s="79"/>
      <c r="H3" s="79"/>
      <c r="I3" s="79"/>
      <c r="J3" s="79"/>
    </row>
    <row r="4" spans="1:12" x14ac:dyDescent="0.25">
      <c r="A4" s="27"/>
      <c r="B4" s="30"/>
      <c r="C4" s="30"/>
      <c r="D4" s="30"/>
      <c r="E4" s="30"/>
      <c r="F4" s="30"/>
      <c r="G4" s="30"/>
      <c r="H4" s="30"/>
      <c r="I4" s="30"/>
      <c r="J4" s="47"/>
    </row>
    <row r="5" spans="1:12" ht="16.2" thickBot="1" x14ac:dyDescent="0.35">
      <c r="A5" s="29"/>
      <c r="B5" s="135" t="s">
        <v>0</v>
      </c>
      <c r="C5" s="137" t="s">
        <v>3</v>
      </c>
      <c r="D5" s="75" t="s">
        <v>9</v>
      </c>
      <c r="E5" s="139" t="s">
        <v>2</v>
      </c>
      <c r="F5" s="135" t="s">
        <v>1</v>
      </c>
      <c r="G5" s="120" t="s">
        <v>51</v>
      </c>
      <c r="H5" s="75" t="s">
        <v>8</v>
      </c>
      <c r="I5" s="75" t="s">
        <v>16</v>
      </c>
      <c r="J5" s="135" t="s">
        <v>17</v>
      </c>
    </row>
    <row r="6" spans="1:12" ht="16.2" thickTop="1" x14ac:dyDescent="0.3">
      <c r="A6" s="29"/>
      <c r="B6" s="136"/>
      <c r="C6" s="138"/>
      <c r="D6" s="76" t="s">
        <v>12</v>
      </c>
      <c r="E6" s="140"/>
      <c r="F6" s="136"/>
      <c r="G6" s="121" t="s">
        <v>49</v>
      </c>
      <c r="H6" s="76" t="s">
        <v>57</v>
      </c>
      <c r="I6" s="100" t="s">
        <v>52</v>
      </c>
      <c r="J6" s="136"/>
    </row>
    <row r="7" spans="1:12" x14ac:dyDescent="0.25">
      <c r="A7" s="54" t="s">
        <v>4</v>
      </c>
      <c r="B7" s="50">
        <v>1377</v>
      </c>
      <c r="C7" s="50">
        <v>734</v>
      </c>
      <c r="D7" s="49">
        <v>20</v>
      </c>
      <c r="E7" s="49">
        <v>450</v>
      </c>
      <c r="F7" s="49">
        <v>352</v>
      </c>
      <c r="G7" s="49">
        <v>50</v>
      </c>
      <c r="H7" s="51">
        <f>SUM(B7:G7)</f>
        <v>2983</v>
      </c>
      <c r="I7" s="51">
        <v>2924</v>
      </c>
      <c r="J7" s="52">
        <f t="shared" ref="J7:J15" si="0">+H7-I7</f>
        <v>59</v>
      </c>
      <c r="L7" s="4"/>
    </row>
    <row r="8" spans="1:12" x14ac:dyDescent="0.25">
      <c r="A8" s="54" t="s">
        <v>7</v>
      </c>
      <c r="B8" s="49">
        <v>980</v>
      </c>
      <c r="C8" s="49">
        <v>0</v>
      </c>
      <c r="D8" s="49">
        <v>490</v>
      </c>
      <c r="E8" s="49">
        <v>680</v>
      </c>
      <c r="F8" s="49">
        <v>1040</v>
      </c>
      <c r="G8" s="49">
        <v>0</v>
      </c>
      <c r="H8" s="51">
        <f t="shared" ref="H8:H10" si="1">SUM(B8:G8)</f>
        <v>3190</v>
      </c>
      <c r="I8" s="51">
        <v>3432</v>
      </c>
      <c r="J8" s="52">
        <f t="shared" si="0"/>
        <v>-242</v>
      </c>
      <c r="L8" s="4"/>
    </row>
    <row r="9" spans="1:12" x14ac:dyDescent="0.25">
      <c r="A9" s="54" t="s">
        <v>5</v>
      </c>
      <c r="B9" s="49">
        <v>65</v>
      </c>
      <c r="C9" s="49">
        <v>16</v>
      </c>
      <c r="D9" s="49">
        <v>0</v>
      </c>
      <c r="E9" s="49">
        <v>0</v>
      </c>
      <c r="F9" s="49">
        <v>0</v>
      </c>
      <c r="G9" s="49">
        <v>0</v>
      </c>
      <c r="H9" s="51">
        <f t="shared" si="1"/>
        <v>81</v>
      </c>
      <c r="I9" s="51">
        <v>66</v>
      </c>
      <c r="J9" s="52">
        <f t="shared" si="0"/>
        <v>15</v>
      </c>
      <c r="L9" s="4"/>
    </row>
    <row r="10" spans="1:12" x14ac:dyDescent="0.25">
      <c r="A10" s="54" t="s">
        <v>6</v>
      </c>
      <c r="B10" s="49">
        <v>32</v>
      </c>
      <c r="C10" s="49">
        <v>0</v>
      </c>
      <c r="D10" s="49">
        <v>0</v>
      </c>
      <c r="E10" s="49">
        <v>21</v>
      </c>
      <c r="F10" s="49">
        <v>0</v>
      </c>
      <c r="G10" s="49">
        <v>0</v>
      </c>
      <c r="H10" s="51">
        <f t="shared" si="1"/>
        <v>53</v>
      </c>
      <c r="I10" s="51">
        <v>54</v>
      </c>
      <c r="J10" s="52">
        <f t="shared" si="0"/>
        <v>-1</v>
      </c>
    </row>
    <row r="11" spans="1:12" ht="15.6" x14ac:dyDescent="0.3">
      <c r="A11" s="48" t="s">
        <v>10</v>
      </c>
      <c r="B11" s="53">
        <f>SUM(B7:B10)</f>
        <v>2454</v>
      </c>
      <c r="C11" s="92">
        <f t="shared" ref="C11:H11" si="2">SUM(C7:C10)</f>
        <v>750</v>
      </c>
      <c r="D11" s="92">
        <f t="shared" si="2"/>
        <v>510</v>
      </c>
      <c r="E11" s="92">
        <f t="shared" si="2"/>
        <v>1151</v>
      </c>
      <c r="F11" s="92">
        <f t="shared" si="2"/>
        <v>1392</v>
      </c>
      <c r="G11" s="92">
        <f t="shared" si="2"/>
        <v>50</v>
      </c>
      <c r="H11" s="92">
        <f t="shared" si="2"/>
        <v>6307</v>
      </c>
      <c r="I11" s="60">
        <f>SUM(I7:I10)</f>
        <v>6476</v>
      </c>
      <c r="J11" s="56">
        <f t="shared" si="0"/>
        <v>-169</v>
      </c>
    </row>
    <row r="12" spans="1:12" x14ac:dyDescent="0.25">
      <c r="A12" s="54" t="s">
        <v>11</v>
      </c>
      <c r="B12" s="49">
        <v>0</v>
      </c>
      <c r="C12" s="49">
        <v>180</v>
      </c>
      <c r="D12" s="49">
        <v>441</v>
      </c>
      <c r="E12" s="49">
        <v>0</v>
      </c>
      <c r="F12" s="49">
        <v>80</v>
      </c>
      <c r="G12" s="49">
        <v>500</v>
      </c>
      <c r="H12" s="51">
        <f>SUM(B12:G12)</f>
        <v>1201</v>
      </c>
      <c r="I12" s="51">
        <v>1370</v>
      </c>
      <c r="J12" s="52">
        <f t="shared" si="0"/>
        <v>-169</v>
      </c>
    </row>
    <row r="13" spans="1:12" x14ac:dyDescent="0.25">
      <c r="A13" s="54" t="s">
        <v>30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51">
        <f t="shared" ref="H13" si="3">SUM(B13:G13)</f>
        <v>0</v>
      </c>
      <c r="I13" s="51">
        <v>0</v>
      </c>
      <c r="J13" s="52">
        <f t="shared" si="0"/>
        <v>0</v>
      </c>
    </row>
    <row r="14" spans="1:12" ht="15.6" x14ac:dyDescent="0.3">
      <c r="A14" s="48" t="s">
        <v>31</v>
      </c>
      <c r="B14" s="53">
        <f t="shared" ref="B14:G14" si="4">SUM(B12:B13)</f>
        <v>0</v>
      </c>
      <c r="C14" s="92">
        <f t="shared" si="4"/>
        <v>180</v>
      </c>
      <c r="D14" s="92">
        <f t="shared" si="4"/>
        <v>441</v>
      </c>
      <c r="E14" s="92">
        <f t="shared" si="4"/>
        <v>0</v>
      </c>
      <c r="F14" s="92">
        <f t="shared" si="4"/>
        <v>80</v>
      </c>
      <c r="G14" s="92">
        <f t="shared" si="4"/>
        <v>500</v>
      </c>
      <c r="H14" s="60">
        <f>SUM(H12:H13)</f>
        <v>1201</v>
      </c>
      <c r="I14" s="60">
        <f>SUM(I12:I13)</f>
        <v>1370</v>
      </c>
      <c r="J14" s="56">
        <f t="shared" si="0"/>
        <v>-169</v>
      </c>
    </row>
    <row r="15" spans="1:12" x14ac:dyDescent="0.25">
      <c r="A15" s="57" t="s">
        <v>13</v>
      </c>
      <c r="B15" s="58">
        <f>B11+B14</f>
        <v>2454</v>
      </c>
      <c r="C15" s="58">
        <f t="shared" ref="C15:G15" si="5">C11+C14</f>
        <v>930</v>
      </c>
      <c r="D15" s="58">
        <f t="shared" si="5"/>
        <v>951</v>
      </c>
      <c r="E15" s="58">
        <f t="shared" si="5"/>
        <v>1151</v>
      </c>
      <c r="F15" s="58">
        <f t="shared" si="5"/>
        <v>1472</v>
      </c>
      <c r="G15" s="58">
        <f t="shared" si="5"/>
        <v>550</v>
      </c>
      <c r="H15" s="58">
        <f>H11+H14</f>
        <v>7508</v>
      </c>
      <c r="I15" s="58">
        <f>I11+I14</f>
        <v>7846</v>
      </c>
      <c r="J15" s="59">
        <f t="shared" si="0"/>
        <v>-338</v>
      </c>
    </row>
    <row r="16" spans="1:12" ht="15.6" x14ac:dyDescent="0.3">
      <c r="A16" s="55" t="s">
        <v>14</v>
      </c>
      <c r="B16" s="105">
        <v>2559</v>
      </c>
      <c r="C16" s="105">
        <v>967</v>
      </c>
      <c r="D16" s="105">
        <v>1090</v>
      </c>
      <c r="E16" s="105">
        <v>1397</v>
      </c>
      <c r="F16" s="105">
        <v>1208</v>
      </c>
      <c r="G16" s="105">
        <v>625</v>
      </c>
      <c r="H16" s="30">
        <f>SUM(B16:G16)</f>
        <v>7846</v>
      </c>
      <c r="I16" s="32"/>
      <c r="J16" s="31"/>
    </row>
    <row r="17" spans="1:10" x14ac:dyDescent="0.25">
      <c r="A17" s="54" t="s">
        <v>15</v>
      </c>
      <c r="B17" s="49">
        <f t="shared" ref="B17:F17" si="6">(-B15+B16)</f>
        <v>105</v>
      </c>
      <c r="C17" s="49">
        <f t="shared" si="6"/>
        <v>37</v>
      </c>
      <c r="D17" s="49">
        <f t="shared" si="6"/>
        <v>139</v>
      </c>
      <c r="E17" s="49">
        <f t="shared" si="6"/>
        <v>246</v>
      </c>
      <c r="F17" s="49">
        <f t="shared" si="6"/>
        <v>-264</v>
      </c>
      <c r="G17" s="30"/>
      <c r="H17" s="30"/>
      <c r="I17" s="28"/>
      <c r="J17" s="27"/>
    </row>
    <row r="18" spans="1:10" ht="15.6" x14ac:dyDescent="0.3">
      <c r="A18" s="7"/>
      <c r="B18" s="3"/>
      <c r="C18" s="3"/>
      <c r="D18" s="3"/>
      <c r="E18" s="3"/>
      <c r="F18" s="3"/>
      <c r="G18" s="30"/>
      <c r="H18" s="131"/>
      <c r="I18" s="20"/>
    </row>
    <row r="19" spans="1:10" x14ac:dyDescent="0.25">
      <c r="H19" s="89"/>
    </row>
    <row r="20" spans="1:10" x14ac:dyDescent="0.25">
      <c r="H20" s="91"/>
    </row>
    <row r="21" spans="1:10" x14ac:dyDescent="0.25">
      <c r="H21" s="89"/>
    </row>
    <row r="22" spans="1:10" x14ac:dyDescent="0.25">
      <c r="H22" s="91"/>
    </row>
    <row r="23" spans="1:10" x14ac:dyDescent="0.25">
      <c r="H23" s="22"/>
    </row>
    <row r="24" spans="1:10" x14ac:dyDescent="0.25">
      <c r="H24" s="22"/>
    </row>
  </sheetData>
  <mergeCells count="6">
    <mergeCell ref="A2:J2"/>
    <mergeCell ref="B5:B6"/>
    <mergeCell ref="C5:C6"/>
    <mergeCell ref="E5:E6"/>
    <mergeCell ref="F5:F6"/>
    <mergeCell ref="J5:J6"/>
  </mergeCells>
  <printOptions horizontalCentered="1" verticalCentered="1"/>
  <pageMargins left="0.74803149606299213" right="0.74803149606299213" top="0.98425196850393704" bottom="0.98425196850393704" header="0" footer="0"/>
  <pageSetup paperSize="9" scale="92" orientation="landscape" r:id="rId1"/>
  <headerFooter alignWithMargins="0">
    <oddHeader>&amp;L&amp;G</oddHeader>
    <oddFooter xml:space="preserve">&amp;L
&amp;C
&amp;RPág. 1
</oddFooter>
  </headerFooter>
  <ignoredErrors>
    <ignoredError sqref="H11" formula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0"/>
  <sheetViews>
    <sheetView showWhiteSpace="0" view="pageLayout" topLeftCell="A7" zoomScaleNormal="81" workbookViewId="0">
      <selection activeCell="J27" sqref="J27"/>
    </sheetView>
  </sheetViews>
  <sheetFormatPr baseColWidth="10" defaultColWidth="9.109375" defaultRowHeight="15" x14ac:dyDescent="0.25"/>
  <cols>
    <col min="1" max="1" width="25.109375" style="1" customWidth="1"/>
    <col min="2" max="2" width="14.6640625" style="2" customWidth="1"/>
    <col min="3" max="6" width="16.33203125" style="2" customWidth="1"/>
    <col min="7" max="7" width="16.33203125" style="28" customWidth="1"/>
    <col min="8" max="8" width="16.33203125" style="2" customWidth="1"/>
    <col min="9" max="9" width="15.109375" style="6" customWidth="1"/>
    <col min="10" max="10" width="11.6640625" style="1" bestFit="1" customWidth="1"/>
    <col min="11" max="16384" width="9.109375" style="1"/>
  </cols>
  <sheetData>
    <row r="2" spans="1:10" s="2" customFormat="1" ht="17.399999999999999" x14ac:dyDescent="0.3">
      <c r="A2" s="134" t="s">
        <v>53</v>
      </c>
      <c r="B2" s="134"/>
      <c r="C2" s="134"/>
      <c r="D2" s="134"/>
      <c r="E2" s="134"/>
      <c r="F2" s="134"/>
      <c r="G2" s="134"/>
      <c r="H2" s="134"/>
      <c r="I2" s="6"/>
    </row>
    <row r="4" spans="1:10" ht="16.2" thickBot="1" x14ac:dyDescent="0.35">
      <c r="A4" s="29"/>
      <c r="B4" s="135" t="s">
        <v>0</v>
      </c>
      <c r="C4" s="135" t="s">
        <v>3</v>
      </c>
      <c r="D4" s="75" t="s">
        <v>9</v>
      </c>
      <c r="E4" s="135" t="s">
        <v>2</v>
      </c>
      <c r="F4" s="135" t="s">
        <v>1</v>
      </c>
      <c r="G4" s="120" t="s">
        <v>51</v>
      </c>
      <c r="H4" s="75" t="s">
        <v>8</v>
      </c>
      <c r="I4" s="17"/>
    </row>
    <row r="5" spans="1:10" ht="16.2" thickTop="1" x14ac:dyDescent="0.3">
      <c r="A5" s="29"/>
      <c r="B5" s="136"/>
      <c r="C5" s="136"/>
      <c r="D5" s="76" t="s">
        <v>12</v>
      </c>
      <c r="E5" s="136"/>
      <c r="F5" s="136"/>
      <c r="G5" s="121" t="s">
        <v>49</v>
      </c>
      <c r="H5" s="76" t="s">
        <v>20</v>
      </c>
      <c r="I5" s="17"/>
    </row>
    <row r="6" spans="1:10" x14ac:dyDescent="0.25">
      <c r="A6" s="54" t="s">
        <v>4</v>
      </c>
      <c r="B6" s="49">
        <v>1415</v>
      </c>
      <c r="C6" s="49">
        <v>808</v>
      </c>
      <c r="D6" s="49">
        <v>20</v>
      </c>
      <c r="E6" s="49">
        <v>514</v>
      </c>
      <c r="F6" s="49">
        <v>319</v>
      </c>
      <c r="G6" s="49">
        <v>50</v>
      </c>
      <c r="H6" s="51">
        <f>SUM(B6:G6)</f>
        <v>3126</v>
      </c>
      <c r="I6" s="18"/>
      <c r="J6" s="16"/>
    </row>
    <row r="7" spans="1:10" x14ac:dyDescent="0.25">
      <c r="A7" s="54" t="s">
        <v>7</v>
      </c>
      <c r="B7" s="49">
        <v>983</v>
      </c>
      <c r="C7" s="49">
        <v>0</v>
      </c>
      <c r="D7" s="49">
        <v>530</v>
      </c>
      <c r="E7" s="49">
        <v>634</v>
      </c>
      <c r="F7" s="49">
        <v>920</v>
      </c>
      <c r="G7" s="49">
        <v>0</v>
      </c>
      <c r="H7" s="51">
        <f t="shared" ref="H7:H13" si="0">SUM(B7:G7)</f>
        <v>3067</v>
      </c>
      <c r="I7" s="17"/>
      <c r="J7" s="16"/>
    </row>
    <row r="8" spans="1:10" x14ac:dyDescent="0.25">
      <c r="A8" s="54" t="s">
        <v>5</v>
      </c>
      <c r="B8" s="49">
        <v>50</v>
      </c>
      <c r="C8" s="49">
        <v>16</v>
      </c>
      <c r="D8" s="49">
        <v>0</v>
      </c>
      <c r="E8" s="49">
        <v>0</v>
      </c>
      <c r="F8" s="49">
        <v>0</v>
      </c>
      <c r="G8" s="49">
        <v>0</v>
      </c>
      <c r="H8" s="51">
        <f t="shared" si="0"/>
        <v>66</v>
      </c>
      <c r="I8" s="17"/>
      <c r="J8" s="16"/>
    </row>
    <row r="9" spans="1:10" x14ac:dyDescent="0.25">
      <c r="A9" s="54" t="s">
        <v>6</v>
      </c>
      <c r="B9" s="49">
        <v>41</v>
      </c>
      <c r="C9" s="49">
        <v>0</v>
      </c>
      <c r="D9" s="49">
        <v>0</v>
      </c>
      <c r="E9" s="49">
        <v>21</v>
      </c>
      <c r="F9" s="49">
        <v>0</v>
      </c>
      <c r="G9" s="49">
        <v>0</v>
      </c>
      <c r="H9" s="51">
        <f t="shared" si="0"/>
        <v>62</v>
      </c>
      <c r="I9" s="17"/>
      <c r="J9" s="16"/>
    </row>
    <row r="10" spans="1:10" ht="15.6" x14ac:dyDescent="0.3">
      <c r="A10" s="48" t="s">
        <v>10</v>
      </c>
      <c r="B10" s="53">
        <f>SUM(B6:B9)</f>
        <v>2489</v>
      </c>
      <c r="C10" s="92">
        <f>SUM(C6:C9)</f>
        <v>824</v>
      </c>
      <c r="D10" s="53">
        <f t="shared" ref="D10:G10" si="1">SUM(D6:D9)</f>
        <v>550</v>
      </c>
      <c r="E10" s="53">
        <f t="shared" si="1"/>
        <v>1169</v>
      </c>
      <c r="F10" s="53">
        <f t="shared" si="1"/>
        <v>1239</v>
      </c>
      <c r="G10" s="92">
        <f t="shared" si="1"/>
        <v>50</v>
      </c>
      <c r="H10" s="60">
        <f t="shared" si="0"/>
        <v>6321</v>
      </c>
      <c r="I10" s="17"/>
      <c r="J10" s="16"/>
    </row>
    <row r="11" spans="1:10" x14ac:dyDescent="0.25">
      <c r="A11" s="54" t="s">
        <v>11</v>
      </c>
      <c r="B11" s="49">
        <v>0</v>
      </c>
      <c r="C11" s="49">
        <v>180</v>
      </c>
      <c r="D11" s="49">
        <v>496</v>
      </c>
      <c r="E11" s="49">
        <v>0</v>
      </c>
      <c r="F11" s="49">
        <v>60</v>
      </c>
      <c r="G11" s="49">
        <v>500</v>
      </c>
      <c r="H11" s="51">
        <f t="shared" si="0"/>
        <v>1236</v>
      </c>
      <c r="I11" s="17"/>
      <c r="J11" s="16"/>
    </row>
    <row r="12" spans="1:10" x14ac:dyDescent="0.25">
      <c r="A12" s="54" t="s">
        <v>30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51">
        <f t="shared" si="0"/>
        <v>0</v>
      </c>
      <c r="I12" s="15"/>
      <c r="J12" s="16"/>
    </row>
    <row r="13" spans="1:10" ht="15.6" x14ac:dyDescent="0.3">
      <c r="A13" s="48" t="s">
        <v>31</v>
      </c>
      <c r="B13" s="53">
        <f>SUM(B11:B12)</f>
        <v>0</v>
      </c>
      <c r="C13" s="92">
        <f>SUM(C11:C12)</f>
        <v>180</v>
      </c>
      <c r="D13" s="53">
        <f t="shared" ref="D13:G13" si="2">SUM(D11:D12)</f>
        <v>496</v>
      </c>
      <c r="E13" s="53">
        <f t="shared" si="2"/>
        <v>0</v>
      </c>
      <c r="F13" s="53">
        <f t="shared" si="2"/>
        <v>60</v>
      </c>
      <c r="G13" s="92">
        <f t="shared" si="2"/>
        <v>500</v>
      </c>
      <c r="H13" s="60">
        <f t="shared" si="0"/>
        <v>1236</v>
      </c>
    </row>
    <row r="14" spans="1:10" x14ac:dyDescent="0.25">
      <c r="A14" s="57" t="s">
        <v>19</v>
      </c>
      <c r="B14" s="58">
        <f t="shared" ref="B14:E14" si="3">B10:C10+B13</f>
        <v>2489</v>
      </c>
      <c r="C14" s="58">
        <f t="shared" si="3"/>
        <v>1004</v>
      </c>
      <c r="D14" s="58">
        <f t="shared" si="3"/>
        <v>1046</v>
      </c>
      <c r="E14" s="58">
        <f t="shared" si="3"/>
        <v>1169</v>
      </c>
      <c r="F14" s="58">
        <f>F10:H10+F13</f>
        <v>1299</v>
      </c>
      <c r="G14" s="58">
        <f>G10:I10+G13</f>
        <v>550</v>
      </c>
      <c r="H14" s="58">
        <f>H10+H13</f>
        <v>7557</v>
      </c>
      <c r="I14" s="89"/>
    </row>
    <row r="15" spans="1:10" ht="15.6" x14ac:dyDescent="0.3">
      <c r="A15" s="7"/>
      <c r="B15" s="5"/>
      <c r="C15" s="5"/>
      <c r="D15" s="5"/>
      <c r="E15" s="5"/>
      <c r="F15" s="5"/>
      <c r="G15" s="32"/>
      <c r="H15" s="8"/>
      <c r="I15" s="42"/>
    </row>
    <row r="16" spans="1:10" ht="15.6" x14ac:dyDescent="0.3">
      <c r="A16" s="7"/>
      <c r="B16" s="5"/>
      <c r="C16" s="5"/>
      <c r="D16" s="5"/>
      <c r="E16" s="5"/>
      <c r="F16" s="5"/>
      <c r="G16" s="32"/>
      <c r="H16" s="20"/>
      <c r="I16" s="42"/>
    </row>
    <row r="17" spans="1:9" s="2" customFormat="1" ht="17.399999999999999" x14ac:dyDescent="0.3">
      <c r="A17" s="134" t="s">
        <v>58</v>
      </c>
      <c r="B17" s="134"/>
      <c r="C17" s="134"/>
      <c r="D17" s="134"/>
      <c r="E17" s="134"/>
      <c r="F17" s="134"/>
      <c r="G17" s="134"/>
      <c r="H17" s="134"/>
      <c r="I17" s="42"/>
    </row>
    <row r="18" spans="1:9" x14ac:dyDescent="0.25">
      <c r="A18" s="27"/>
      <c r="B18" s="28"/>
      <c r="C18" s="28"/>
      <c r="D18" s="28"/>
      <c r="E18" s="28"/>
      <c r="F18" s="28"/>
      <c r="H18" s="28"/>
      <c r="I18" s="42"/>
    </row>
    <row r="19" spans="1:9" ht="16.2" thickBot="1" x14ac:dyDescent="0.35">
      <c r="A19" s="29"/>
      <c r="B19" s="135" t="s">
        <v>0</v>
      </c>
      <c r="C19" s="135" t="s">
        <v>3</v>
      </c>
      <c r="D19" s="75" t="s">
        <v>9</v>
      </c>
      <c r="E19" s="135" t="s">
        <v>2</v>
      </c>
      <c r="F19" s="135" t="s">
        <v>1</v>
      </c>
      <c r="G19" s="120" t="s">
        <v>51</v>
      </c>
      <c r="H19" s="75" t="s">
        <v>8</v>
      </c>
      <c r="I19" s="42"/>
    </row>
    <row r="20" spans="1:9" ht="16.2" thickTop="1" x14ac:dyDescent="0.3">
      <c r="A20" s="29"/>
      <c r="B20" s="136"/>
      <c r="C20" s="136"/>
      <c r="D20" s="76" t="s">
        <v>12</v>
      </c>
      <c r="E20" s="136"/>
      <c r="F20" s="136"/>
      <c r="G20" s="121" t="s">
        <v>49</v>
      </c>
      <c r="H20" s="76" t="s">
        <v>20</v>
      </c>
      <c r="I20" s="42"/>
    </row>
    <row r="21" spans="1:9" x14ac:dyDescent="0.25">
      <c r="A21" s="54" t="s">
        <v>4</v>
      </c>
      <c r="B21" s="49">
        <v>1435</v>
      </c>
      <c r="C21" s="49">
        <v>850</v>
      </c>
      <c r="D21" s="49">
        <v>25</v>
      </c>
      <c r="E21" s="49">
        <v>476</v>
      </c>
      <c r="F21" s="49">
        <v>314</v>
      </c>
      <c r="G21" s="49">
        <v>50</v>
      </c>
      <c r="H21" s="51">
        <f>SUM(B21:G21)</f>
        <v>3150</v>
      </c>
      <c r="I21" s="41"/>
    </row>
    <row r="22" spans="1:9" x14ac:dyDescent="0.25">
      <c r="A22" s="54" t="s">
        <v>7</v>
      </c>
      <c r="B22" s="49">
        <v>969</v>
      </c>
      <c r="C22" s="49">
        <v>0</v>
      </c>
      <c r="D22" s="49">
        <v>530</v>
      </c>
      <c r="E22" s="49">
        <v>652</v>
      </c>
      <c r="F22" s="49">
        <v>955</v>
      </c>
      <c r="G22" s="49">
        <v>0</v>
      </c>
      <c r="H22" s="51">
        <f t="shared" ref="H22:H24" si="4">SUM(B22:G22)</f>
        <v>3106</v>
      </c>
      <c r="I22" s="42"/>
    </row>
    <row r="23" spans="1:9" x14ac:dyDescent="0.25">
      <c r="A23" s="54" t="s">
        <v>5</v>
      </c>
      <c r="B23" s="49">
        <v>65</v>
      </c>
      <c r="C23" s="49">
        <v>16</v>
      </c>
      <c r="D23" s="49">
        <v>0</v>
      </c>
      <c r="E23" s="49">
        <v>0</v>
      </c>
      <c r="F23" s="49">
        <v>0</v>
      </c>
      <c r="G23" s="49">
        <v>0</v>
      </c>
      <c r="H23" s="51">
        <f t="shared" si="4"/>
        <v>81</v>
      </c>
      <c r="I23" s="42"/>
    </row>
    <row r="24" spans="1:9" x14ac:dyDescent="0.25">
      <c r="A24" s="54" t="s">
        <v>6</v>
      </c>
      <c r="B24" s="49">
        <v>41</v>
      </c>
      <c r="C24" s="49">
        <v>0</v>
      </c>
      <c r="D24" s="49">
        <v>0</v>
      </c>
      <c r="E24" s="49">
        <v>21</v>
      </c>
      <c r="F24" s="49">
        <v>0</v>
      </c>
      <c r="G24" s="49">
        <v>0</v>
      </c>
      <c r="H24" s="51">
        <f t="shared" si="4"/>
        <v>62</v>
      </c>
      <c r="I24" s="42"/>
    </row>
    <row r="25" spans="1:9" ht="15.6" x14ac:dyDescent="0.3">
      <c r="A25" s="48" t="s">
        <v>10</v>
      </c>
      <c r="B25" s="53">
        <f t="shared" ref="B25:D25" si="5">SUM(B21:B24)</f>
        <v>2510</v>
      </c>
      <c r="C25" s="92">
        <f t="shared" ref="C25" si="6">SUM(C21:C24)</f>
        <v>866</v>
      </c>
      <c r="D25" s="53">
        <f t="shared" si="5"/>
        <v>555</v>
      </c>
      <c r="E25" s="53">
        <f>SUM(E21:E24)</f>
        <v>1149</v>
      </c>
      <c r="F25" s="53">
        <f t="shared" ref="F25:G25" si="7">SUM(F21:F24)</f>
        <v>1269</v>
      </c>
      <c r="G25" s="92">
        <f t="shared" si="7"/>
        <v>50</v>
      </c>
      <c r="H25" s="53">
        <f>SUM(B25:G25)</f>
        <v>6399</v>
      </c>
      <c r="I25" s="42"/>
    </row>
    <row r="26" spans="1:9" x14ac:dyDescent="0.25">
      <c r="A26" s="54" t="s">
        <v>11</v>
      </c>
      <c r="B26" s="49">
        <v>0</v>
      </c>
      <c r="C26" s="49">
        <v>200</v>
      </c>
      <c r="D26" s="49">
        <v>490</v>
      </c>
      <c r="E26" s="49">
        <v>0</v>
      </c>
      <c r="F26" s="49">
        <v>60</v>
      </c>
      <c r="G26" s="49">
        <v>500</v>
      </c>
      <c r="H26" s="51">
        <f>SUM(B26:G26)</f>
        <v>1250</v>
      </c>
      <c r="I26" s="42"/>
    </row>
    <row r="27" spans="1:9" x14ac:dyDescent="0.25">
      <c r="A27" s="54" t="s">
        <v>30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51">
        <f>SUM(B27:G27)</f>
        <v>0</v>
      </c>
      <c r="I27" s="42"/>
    </row>
    <row r="28" spans="1:9" ht="15.6" x14ac:dyDescent="0.3">
      <c r="A28" s="48" t="s">
        <v>31</v>
      </c>
      <c r="B28" s="53">
        <f t="shared" ref="B28:E28" si="8">SUM(B26:B27)</f>
        <v>0</v>
      </c>
      <c r="C28" s="92">
        <f t="shared" ref="C28" si="9">SUM(C26:C27)</f>
        <v>200</v>
      </c>
      <c r="D28" s="53">
        <f t="shared" si="8"/>
        <v>490</v>
      </c>
      <c r="E28" s="53">
        <f t="shared" si="8"/>
        <v>0</v>
      </c>
      <c r="F28" s="53">
        <f t="shared" ref="F28:G28" si="10">SUM(F26:F27)</f>
        <v>60</v>
      </c>
      <c r="G28" s="92">
        <f t="shared" si="10"/>
        <v>500</v>
      </c>
      <c r="H28" s="53">
        <f>SUM(H26:H27)</f>
        <v>1250</v>
      </c>
      <c r="I28" s="42"/>
    </row>
    <row r="29" spans="1:9" x14ac:dyDescent="0.25">
      <c r="A29" s="57" t="s">
        <v>19</v>
      </c>
      <c r="B29" s="58">
        <f t="shared" ref="B29:E29" si="11">+B25+B28</f>
        <v>2510</v>
      </c>
      <c r="C29" s="58">
        <f t="shared" si="11"/>
        <v>1066</v>
      </c>
      <c r="D29" s="58">
        <f t="shared" si="11"/>
        <v>1045</v>
      </c>
      <c r="E29" s="58">
        <f t="shared" si="11"/>
        <v>1149</v>
      </c>
      <c r="F29" s="58">
        <f t="shared" ref="F29" si="12">+F25+F28</f>
        <v>1329</v>
      </c>
      <c r="G29" s="58">
        <f t="shared" ref="G29" si="13">+G25+G28</f>
        <v>550</v>
      </c>
      <c r="H29" s="58">
        <f>H25+H28</f>
        <v>7649</v>
      </c>
      <c r="I29" s="89"/>
    </row>
    <row r="30" spans="1:9" ht="15.6" x14ac:dyDescent="0.3">
      <c r="A30" s="29"/>
      <c r="B30" s="77"/>
      <c r="C30" s="77"/>
      <c r="D30" s="78"/>
      <c r="E30" s="77"/>
      <c r="F30" s="77"/>
      <c r="G30" s="77"/>
      <c r="H30" s="93">
        <f>2112+700+1247+1306+1219</f>
        <v>6584</v>
      </c>
      <c r="I30" s="42"/>
    </row>
  </sheetData>
  <mergeCells count="10">
    <mergeCell ref="A17:H17"/>
    <mergeCell ref="B19:B20"/>
    <mergeCell ref="C19:C20"/>
    <mergeCell ref="E19:E20"/>
    <mergeCell ref="F19:F20"/>
    <mergeCell ref="A2:H2"/>
    <mergeCell ref="B4:B5"/>
    <mergeCell ref="C4:C5"/>
    <mergeCell ref="E4:E5"/>
    <mergeCell ref="F4:F5"/>
  </mergeCells>
  <printOptions horizontalCentered="1" verticalCentered="1"/>
  <pageMargins left="0.74803149606299213" right="0.74803149606299213" top="0.98425196850393704" bottom="0.98425196850393704" header="0" footer="0"/>
  <pageSetup paperSize="9" scale="96" orientation="landscape" r:id="rId1"/>
  <headerFooter alignWithMargins="0">
    <oddHeader>&amp;L&amp;G</oddHeader>
    <oddFooter xml:space="preserve">&amp;RPág 2
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22"/>
  <sheetViews>
    <sheetView view="pageLayout" topLeftCell="A4" zoomScaleNormal="81" workbookViewId="0">
      <selection activeCell="G16" sqref="G16"/>
    </sheetView>
  </sheetViews>
  <sheetFormatPr baseColWidth="10" defaultColWidth="11.33203125" defaultRowHeight="15" x14ac:dyDescent="0.25"/>
  <cols>
    <col min="1" max="1" width="24.109375" style="1" customWidth="1"/>
    <col min="2" max="3" width="15.33203125" style="2" customWidth="1"/>
    <col min="4" max="4" width="17.44140625" style="2" customWidth="1"/>
    <col min="5" max="5" width="19.5546875" style="2" customWidth="1"/>
    <col min="6" max="6" width="15.33203125" style="2" customWidth="1"/>
    <col min="7" max="7" width="17.88671875" style="28" customWidth="1"/>
    <col min="8" max="8" width="15.33203125" style="2" customWidth="1"/>
    <col min="9" max="9" width="15.109375" style="6" customWidth="1"/>
    <col min="10" max="10" width="11.6640625" style="1" bestFit="1" customWidth="1"/>
    <col min="11" max="16384" width="11.33203125" style="1"/>
  </cols>
  <sheetData>
    <row r="5" spans="1:8" ht="17.399999999999999" x14ac:dyDescent="0.3">
      <c r="A5" s="134" t="s">
        <v>59</v>
      </c>
      <c r="B5" s="134"/>
      <c r="C5" s="134"/>
      <c r="D5" s="134"/>
      <c r="E5" s="134"/>
      <c r="F5" s="134"/>
      <c r="G5" s="134"/>
      <c r="H5" s="134"/>
    </row>
    <row r="6" spans="1:8" ht="15.6" x14ac:dyDescent="0.3">
      <c r="A6" s="79"/>
      <c r="B6" s="79"/>
      <c r="C6" s="79"/>
      <c r="D6" s="79"/>
      <c r="E6" s="79"/>
      <c r="F6" s="79"/>
      <c r="G6" s="79"/>
      <c r="H6" s="79"/>
    </row>
    <row r="7" spans="1:8" x14ac:dyDescent="0.25">
      <c r="A7" s="27"/>
      <c r="B7" s="28"/>
      <c r="C7" s="28"/>
      <c r="D7" s="28"/>
      <c r="E7" s="28"/>
      <c r="F7" s="28"/>
      <c r="H7" s="28"/>
    </row>
    <row r="8" spans="1:8" ht="16.2" thickBot="1" x14ac:dyDescent="0.35">
      <c r="A8" s="29"/>
      <c r="B8" s="141" t="s">
        <v>0</v>
      </c>
      <c r="C8" s="141" t="s">
        <v>3</v>
      </c>
      <c r="D8" s="61" t="s">
        <v>9</v>
      </c>
      <c r="E8" s="141" t="s">
        <v>2</v>
      </c>
      <c r="F8" s="141" t="s">
        <v>1</v>
      </c>
      <c r="G8" s="122" t="s">
        <v>51</v>
      </c>
      <c r="H8" s="61" t="s">
        <v>8</v>
      </c>
    </row>
    <row r="9" spans="1:8" ht="16.2" thickTop="1" x14ac:dyDescent="0.3">
      <c r="A9" s="29"/>
      <c r="B9" s="142"/>
      <c r="C9" s="142"/>
      <c r="D9" s="62" t="s">
        <v>12</v>
      </c>
      <c r="E9" s="142"/>
      <c r="F9" s="142"/>
      <c r="G9" s="123" t="s">
        <v>49</v>
      </c>
      <c r="H9" s="62" t="s">
        <v>20</v>
      </c>
    </row>
    <row r="10" spans="1:8" x14ac:dyDescent="0.25">
      <c r="A10" s="54" t="s">
        <v>4</v>
      </c>
      <c r="B10" s="49">
        <v>140000</v>
      </c>
      <c r="C10" s="49">
        <v>80000</v>
      </c>
      <c r="D10" s="49">
        <v>4000</v>
      </c>
      <c r="E10" s="49">
        <v>17000</v>
      </c>
      <c r="F10" s="49">
        <v>97000</v>
      </c>
      <c r="G10" s="49">
        <v>0</v>
      </c>
      <c r="H10" s="51">
        <f>SUM(B10:G10)</f>
        <v>338000</v>
      </c>
    </row>
    <row r="11" spans="1:8" x14ac:dyDescent="0.25">
      <c r="A11" s="54" t="s">
        <v>7</v>
      </c>
      <c r="B11" s="49">
        <v>6000</v>
      </c>
      <c r="C11" s="49">
        <v>0</v>
      </c>
      <c r="D11" s="49">
        <v>0</v>
      </c>
      <c r="E11" s="49">
        <v>4321</v>
      </c>
      <c r="F11" s="49">
        <v>7000</v>
      </c>
      <c r="G11" s="49">
        <v>0</v>
      </c>
      <c r="H11" s="51">
        <f t="shared" ref="H11:H16" si="0">SUM(B11:G11)</f>
        <v>17321</v>
      </c>
    </row>
    <row r="12" spans="1:8" x14ac:dyDescent="0.25">
      <c r="A12" s="54" t="s">
        <v>5</v>
      </c>
      <c r="B12" s="49">
        <v>2000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51">
        <f t="shared" si="0"/>
        <v>2000</v>
      </c>
    </row>
    <row r="13" spans="1:8" x14ac:dyDescent="0.25">
      <c r="A13" s="54" t="s">
        <v>6</v>
      </c>
      <c r="B13" s="49">
        <v>1000</v>
      </c>
      <c r="C13" s="49">
        <v>0</v>
      </c>
      <c r="D13" s="49">
        <v>0</v>
      </c>
      <c r="E13" s="49">
        <v>1520</v>
      </c>
      <c r="F13" s="49">
        <v>0</v>
      </c>
      <c r="G13" s="49">
        <v>0</v>
      </c>
      <c r="H13" s="51">
        <f t="shared" si="0"/>
        <v>2520</v>
      </c>
    </row>
    <row r="14" spans="1:8" ht="15.6" x14ac:dyDescent="0.3">
      <c r="A14" s="48" t="s">
        <v>10</v>
      </c>
      <c r="B14" s="92">
        <f t="shared" ref="B14:F14" si="1">SUM(B10:B13)</f>
        <v>149000</v>
      </c>
      <c r="C14" s="92">
        <f t="shared" si="1"/>
        <v>80000</v>
      </c>
      <c r="D14" s="92">
        <f t="shared" si="1"/>
        <v>4000</v>
      </c>
      <c r="E14" s="92">
        <f t="shared" si="1"/>
        <v>22841</v>
      </c>
      <c r="F14" s="92">
        <f t="shared" si="1"/>
        <v>104000</v>
      </c>
      <c r="G14" s="49">
        <v>0</v>
      </c>
      <c r="H14" s="51">
        <f t="shared" si="0"/>
        <v>359841</v>
      </c>
    </row>
    <row r="15" spans="1:8" x14ac:dyDescent="0.25">
      <c r="A15" s="54" t="s">
        <v>11</v>
      </c>
      <c r="B15" s="49">
        <v>0</v>
      </c>
      <c r="C15" s="49">
        <v>80000</v>
      </c>
      <c r="D15" s="49">
        <v>34200</v>
      </c>
      <c r="E15" s="49">
        <v>0</v>
      </c>
      <c r="F15" s="49">
        <v>5000</v>
      </c>
      <c r="G15" s="49">
        <v>130000</v>
      </c>
      <c r="H15" s="51">
        <f t="shared" si="0"/>
        <v>249200</v>
      </c>
    </row>
    <row r="16" spans="1:8" x14ac:dyDescent="0.25">
      <c r="A16" s="54" t="s">
        <v>30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51">
        <f t="shared" si="0"/>
        <v>0</v>
      </c>
    </row>
    <row r="17" spans="1:9" ht="15.6" x14ac:dyDescent="0.3">
      <c r="A17" s="48" t="s">
        <v>31</v>
      </c>
      <c r="B17" s="53">
        <f t="shared" ref="B17:G17" si="2">SUM(B15:B16)</f>
        <v>0</v>
      </c>
      <c r="C17" s="92">
        <f t="shared" si="2"/>
        <v>80000</v>
      </c>
      <c r="D17" s="92">
        <f t="shared" si="2"/>
        <v>34200</v>
      </c>
      <c r="E17" s="92">
        <f t="shared" si="2"/>
        <v>0</v>
      </c>
      <c r="F17" s="92">
        <f t="shared" si="2"/>
        <v>5000</v>
      </c>
      <c r="G17" s="92">
        <f t="shared" si="2"/>
        <v>130000</v>
      </c>
      <c r="H17" s="51">
        <f>SUM(H15:H16)</f>
        <v>249200</v>
      </c>
    </row>
    <row r="18" spans="1:9" ht="17.399999999999999" x14ac:dyDescent="0.3">
      <c r="A18" s="57" t="s">
        <v>19</v>
      </c>
      <c r="B18" s="58">
        <f t="shared" ref="B18:G18" si="3">+B14+B17</f>
        <v>149000</v>
      </c>
      <c r="C18" s="58">
        <f t="shared" si="3"/>
        <v>160000</v>
      </c>
      <c r="D18" s="58">
        <f t="shared" si="3"/>
        <v>38200</v>
      </c>
      <c r="E18" s="58">
        <f t="shared" si="3"/>
        <v>22841</v>
      </c>
      <c r="F18" s="58">
        <f t="shared" si="3"/>
        <v>109000</v>
      </c>
      <c r="G18" s="58">
        <f t="shared" si="3"/>
        <v>130000</v>
      </c>
      <c r="H18" s="58">
        <f>H17+H14</f>
        <v>609041</v>
      </c>
      <c r="I18" s="90"/>
    </row>
    <row r="19" spans="1:9" x14ac:dyDescent="0.25">
      <c r="I19" s="42"/>
    </row>
    <row r="20" spans="1:9" x14ac:dyDescent="0.25">
      <c r="H20" s="91"/>
      <c r="I20" s="41"/>
    </row>
    <row r="21" spans="1:9" x14ac:dyDescent="0.25">
      <c r="I21" s="42"/>
    </row>
    <row r="22" spans="1:9" x14ac:dyDescent="0.25">
      <c r="I22" s="42"/>
    </row>
  </sheetData>
  <mergeCells count="5">
    <mergeCell ref="A5:H5"/>
    <mergeCell ref="B8:B9"/>
    <mergeCell ref="C8:C9"/>
    <mergeCell ref="E8:E9"/>
    <mergeCell ref="F8:F9"/>
  </mergeCells>
  <printOptions horizontalCentered="1" verticalCentered="1"/>
  <pageMargins left="0.74803149606299213" right="0.74803149606299213" top="0.98425196850393704" bottom="0.98425196850393704" header="0" footer="0"/>
  <pageSetup paperSize="9" scale="94" orientation="landscape" r:id="rId1"/>
  <headerFooter alignWithMargins="0">
    <oddHeader>&amp;L&amp;G</oddHeader>
    <oddFooter xml:space="preserve">&amp;RPág 3
</oddFooter>
  </headerFooter>
  <ignoredErrors>
    <ignoredError sqref="G17" formulaRange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3"/>
  <sheetViews>
    <sheetView tabSelected="1" zoomScaleNormal="100" workbookViewId="0">
      <selection activeCell="H14" sqref="H14"/>
    </sheetView>
  </sheetViews>
  <sheetFormatPr baseColWidth="10" defaultColWidth="11.109375" defaultRowHeight="13.2" x14ac:dyDescent="0.25"/>
  <cols>
    <col min="1" max="1" width="19.33203125" bestFit="1" customWidth="1"/>
    <col min="2" max="2" width="10.5546875" style="14" customWidth="1"/>
    <col min="3" max="3" width="10.109375" customWidth="1"/>
    <col min="4" max="4" width="10.33203125" customWidth="1"/>
    <col min="5" max="5" width="10.6640625" customWidth="1"/>
    <col min="6" max="6" width="10.33203125" customWidth="1"/>
    <col min="7" max="7" width="7.109375" customWidth="1"/>
    <col min="8" max="8" width="10" style="26" customWidth="1"/>
    <col min="9" max="9" width="9.5546875" style="112" bestFit="1" customWidth="1"/>
  </cols>
  <sheetData>
    <row r="3" spans="1:9" x14ac:dyDescent="0.25">
      <c r="A3" s="143" t="s">
        <v>55</v>
      </c>
      <c r="B3" s="143"/>
      <c r="C3" s="143"/>
      <c r="D3" s="143"/>
      <c r="E3" s="143"/>
      <c r="F3" s="143"/>
      <c r="G3" s="143"/>
      <c r="H3" s="143"/>
      <c r="I3" s="143"/>
    </row>
    <row r="4" spans="1:9" x14ac:dyDescent="0.25">
      <c r="A4" s="63"/>
      <c r="B4" s="63"/>
      <c r="C4" s="63"/>
      <c r="D4" s="63"/>
      <c r="E4" s="63"/>
      <c r="F4" s="63"/>
      <c r="G4" s="63"/>
      <c r="H4" s="107"/>
      <c r="I4" s="113"/>
    </row>
    <row r="5" spans="1:9" x14ac:dyDescent="0.25">
      <c r="A5" s="46"/>
      <c r="B5" s="43"/>
      <c r="C5" s="46"/>
      <c r="D5" s="46"/>
      <c r="E5" s="46"/>
      <c r="F5" s="46"/>
      <c r="G5" s="46"/>
      <c r="H5" s="64"/>
      <c r="I5" s="114"/>
    </row>
    <row r="6" spans="1:9" x14ac:dyDescent="0.25">
      <c r="A6" s="46"/>
      <c r="B6" s="64" t="s">
        <v>29</v>
      </c>
      <c r="C6" s="65" t="s">
        <v>21</v>
      </c>
      <c r="D6" s="65" t="s">
        <v>22</v>
      </c>
      <c r="E6" s="65" t="s">
        <v>29</v>
      </c>
      <c r="F6" s="65" t="s">
        <v>47</v>
      </c>
      <c r="G6" s="65" t="s">
        <v>18</v>
      </c>
      <c r="H6" s="64" t="s">
        <v>29</v>
      </c>
      <c r="I6" s="114" t="s">
        <v>18</v>
      </c>
    </row>
    <row r="7" spans="1:9" x14ac:dyDescent="0.25">
      <c r="A7" s="66" t="s">
        <v>23</v>
      </c>
      <c r="B7" s="67" t="s">
        <v>44</v>
      </c>
      <c r="C7" s="68" t="s">
        <v>24</v>
      </c>
      <c r="D7" s="68" t="s">
        <v>25</v>
      </c>
      <c r="E7" s="68" t="s">
        <v>33</v>
      </c>
      <c r="F7" s="68" t="s">
        <v>48</v>
      </c>
      <c r="G7" s="68" t="s">
        <v>48</v>
      </c>
      <c r="H7" s="67" t="s">
        <v>32</v>
      </c>
      <c r="I7" s="115" t="s">
        <v>46</v>
      </c>
    </row>
    <row r="8" spans="1:9" x14ac:dyDescent="0.25">
      <c r="A8" s="46" t="s">
        <v>27</v>
      </c>
      <c r="B8" s="34">
        <v>2493000</v>
      </c>
      <c r="C8" s="103">
        <f t="shared" ref="C8:C13" si="0">B8+B8*0.05</f>
        <v>2617650</v>
      </c>
      <c r="D8" s="103">
        <f t="shared" ref="D8:D13" si="1">+B8-(B8*5%)</f>
        <v>2368350</v>
      </c>
      <c r="E8" s="103">
        <v>2454000</v>
      </c>
      <c r="F8" s="69">
        <f>+E8-B8</f>
        <v>-39000</v>
      </c>
      <c r="G8" s="70">
        <f>F8*100/B8</f>
        <v>-1.5643802647412757</v>
      </c>
      <c r="H8" s="103">
        <v>2454000</v>
      </c>
      <c r="I8" s="127">
        <f>H8/$H$14</f>
        <v>0.3249352016445376</v>
      </c>
    </row>
    <row r="9" spans="1:9" x14ac:dyDescent="0.25">
      <c r="A9" s="46" t="s">
        <v>3</v>
      </c>
      <c r="B9" s="43">
        <v>966000</v>
      </c>
      <c r="C9" s="103">
        <f t="shared" si="0"/>
        <v>1014300</v>
      </c>
      <c r="D9" s="103">
        <f t="shared" si="1"/>
        <v>917700</v>
      </c>
      <c r="E9" s="103">
        <v>930000</v>
      </c>
      <c r="F9" s="69">
        <f t="shared" ref="F9:F13" si="2">+E9-B9</f>
        <v>-36000</v>
      </c>
      <c r="G9" s="70">
        <f>F9*100/B9</f>
        <v>-3.7267080745341614</v>
      </c>
      <c r="H9" s="103">
        <v>930000</v>
      </c>
      <c r="I9" s="127">
        <f t="shared" ref="I9:I13" si="3">H9/$H$14</f>
        <v>0.12314170233472695</v>
      </c>
    </row>
    <row r="10" spans="1:9" x14ac:dyDescent="0.25">
      <c r="A10" s="46" t="s">
        <v>45</v>
      </c>
      <c r="B10" s="34">
        <v>989000</v>
      </c>
      <c r="C10" s="103">
        <f t="shared" si="0"/>
        <v>1038450</v>
      </c>
      <c r="D10" s="103">
        <f t="shared" si="1"/>
        <v>939550</v>
      </c>
      <c r="E10" s="103">
        <v>951425</v>
      </c>
      <c r="F10" s="69">
        <f t="shared" si="2"/>
        <v>-37575</v>
      </c>
      <c r="G10" s="70">
        <f t="shared" ref="G10:G12" si="4">F10*100/B10</f>
        <v>-3.7992922143579375</v>
      </c>
      <c r="H10" s="103">
        <v>951425</v>
      </c>
      <c r="I10" s="127">
        <f t="shared" si="3"/>
        <v>0.1259785958535673</v>
      </c>
    </row>
    <row r="11" spans="1:9" x14ac:dyDescent="0.25">
      <c r="A11" s="46" t="s">
        <v>2</v>
      </c>
      <c r="B11" s="34">
        <v>1146000</v>
      </c>
      <c r="C11" s="103">
        <f t="shared" si="0"/>
        <v>1203300</v>
      </c>
      <c r="D11" s="103">
        <f t="shared" si="1"/>
        <v>1088700</v>
      </c>
      <c r="E11" s="103">
        <v>1151100</v>
      </c>
      <c r="F11" s="69">
        <f t="shared" si="2"/>
        <v>5100</v>
      </c>
      <c r="G11" s="70">
        <f t="shared" si="4"/>
        <v>0.44502617801047123</v>
      </c>
      <c r="H11" s="103">
        <v>1151100</v>
      </c>
      <c r="I11" s="127">
        <f t="shared" si="3"/>
        <v>0.15241764898656365</v>
      </c>
    </row>
    <row r="12" spans="1:9" x14ac:dyDescent="0.25">
      <c r="A12" s="46" t="s">
        <v>28</v>
      </c>
      <c r="B12" s="34">
        <v>1442000</v>
      </c>
      <c r="C12" s="98">
        <f t="shared" si="0"/>
        <v>1514100</v>
      </c>
      <c r="D12" s="98">
        <f t="shared" si="1"/>
        <v>1369900</v>
      </c>
      <c r="E12" s="98">
        <v>1472000</v>
      </c>
      <c r="F12" s="69">
        <f t="shared" si="2"/>
        <v>30000</v>
      </c>
      <c r="G12" s="70">
        <f t="shared" si="4"/>
        <v>2.0804438280166435</v>
      </c>
      <c r="H12" s="98">
        <v>1472000</v>
      </c>
      <c r="I12" s="127">
        <f t="shared" si="3"/>
        <v>0.19490815681367535</v>
      </c>
    </row>
    <row r="13" spans="1:9" s="23" customFormat="1" x14ac:dyDescent="0.25">
      <c r="A13" s="46" t="s">
        <v>50</v>
      </c>
      <c r="B13" s="102">
        <v>625000</v>
      </c>
      <c r="C13" s="104">
        <f t="shared" si="0"/>
        <v>656250</v>
      </c>
      <c r="D13" s="104">
        <f t="shared" si="1"/>
        <v>593750</v>
      </c>
      <c r="E13" s="104">
        <v>550000</v>
      </c>
      <c r="F13" s="71">
        <f t="shared" si="2"/>
        <v>-75000</v>
      </c>
      <c r="G13" s="72">
        <f>F13*100/B13</f>
        <v>-12</v>
      </c>
      <c r="H13" s="104">
        <v>593750</v>
      </c>
      <c r="I13" s="128">
        <f t="shared" si="3"/>
        <v>7.861869436692917E-2</v>
      </c>
    </row>
    <row r="14" spans="1:9" x14ac:dyDescent="0.25">
      <c r="A14" s="73" t="s">
        <v>16</v>
      </c>
      <c r="B14" s="101">
        <f>SUM(B8:B13)</f>
        <v>7661000</v>
      </c>
      <c r="C14" s="101">
        <f>SUM(C8:C13)</f>
        <v>8044050</v>
      </c>
      <c r="D14" s="101">
        <f>SUM(D8:D13)</f>
        <v>7277950</v>
      </c>
      <c r="E14" s="101">
        <f>SUM(E8:E13)</f>
        <v>7508525</v>
      </c>
      <c r="F14" s="101">
        <f>E14-B14</f>
        <v>-152475</v>
      </c>
      <c r="G14" s="74">
        <f>F14*100/B14</f>
        <v>-1.9902754209633207</v>
      </c>
      <c r="H14" s="101">
        <f>SUM(H8:H13)</f>
        <v>7552275</v>
      </c>
      <c r="I14" s="116">
        <f>SUM(I8:I13)</f>
        <v>0.99999999999999989</v>
      </c>
    </row>
    <row r="15" spans="1:9" x14ac:dyDescent="0.25">
      <c r="A15" s="11"/>
      <c r="B15" s="25"/>
      <c r="C15" s="25"/>
      <c r="D15" s="25"/>
      <c r="E15" s="25"/>
      <c r="F15" s="25"/>
      <c r="G15" s="12"/>
      <c r="H15" s="25"/>
      <c r="I15" s="117"/>
    </row>
    <row r="16" spans="1:9" x14ac:dyDescent="0.25">
      <c r="A16" s="46"/>
      <c r="B16" s="21"/>
      <c r="C16" s="119"/>
      <c r="D16" s="133"/>
      <c r="F16" s="23"/>
      <c r="I16" s="132"/>
    </row>
    <row r="17" spans="1:9" hidden="1" x14ac:dyDescent="0.25">
      <c r="A17" s="46"/>
      <c r="D17" s="24"/>
      <c r="F17" s="24"/>
      <c r="H17" s="103"/>
      <c r="I17" s="130"/>
    </row>
    <row r="18" spans="1:9" hidden="1" x14ac:dyDescent="0.25">
      <c r="A18" s="46"/>
      <c r="C18" s="23"/>
      <c r="D18" s="24"/>
      <c r="E18" s="23"/>
      <c r="F18" s="24"/>
      <c r="H18" s="103"/>
      <c r="I18" s="130"/>
    </row>
    <row r="19" spans="1:9" hidden="1" x14ac:dyDescent="0.25">
      <c r="C19" s="23"/>
      <c r="D19" s="24"/>
      <c r="E19" s="23"/>
      <c r="F19" s="24"/>
      <c r="H19" s="103"/>
      <c r="I19" s="130"/>
    </row>
    <row r="20" spans="1:9" hidden="1" x14ac:dyDescent="0.25">
      <c r="C20" s="23"/>
      <c r="D20" s="24"/>
      <c r="E20" s="23"/>
      <c r="F20" s="24"/>
      <c r="H20" s="103"/>
      <c r="I20" s="130"/>
    </row>
    <row r="21" spans="1:9" hidden="1" x14ac:dyDescent="0.25">
      <c r="C21" s="23"/>
      <c r="D21" s="24"/>
      <c r="E21" s="23"/>
      <c r="F21" s="24"/>
      <c r="H21" s="103"/>
      <c r="I21" s="130"/>
    </row>
    <row r="22" spans="1:9" hidden="1" x14ac:dyDescent="0.25">
      <c r="C22" s="23"/>
      <c r="D22" s="24"/>
      <c r="E22" s="23"/>
      <c r="F22" s="24"/>
      <c r="H22" s="103"/>
      <c r="I22" s="129"/>
    </row>
    <row r="23" spans="1:9" x14ac:dyDescent="0.25">
      <c r="C23" s="119"/>
      <c r="D23" s="24"/>
      <c r="F23" s="24"/>
    </row>
    <row r="24" spans="1:9" x14ac:dyDescent="0.25">
      <c r="C24" s="119"/>
      <c r="D24" s="24"/>
    </row>
    <row r="25" spans="1:9" x14ac:dyDescent="0.25">
      <c r="C25" s="119"/>
      <c r="D25" s="24"/>
      <c r="E25" s="23"/>
    </row>
    <row r="26" spans="1:9" x14ac:dyDescent="0.25">
      <c r="C26" s="119"/>
      <c r="D26" s="24"/>
      <c r="E26" s="23"/>
    </row>
    <row r="27" spans="1:9" x14ac:dyDescent="0.25">
      <c r="C27" s="119"/>
      <c r="D27" s="24"/>
      <c r="E27" s="23"/>
    </row>
    <row r="28" spans="1:9" x14ac:dyDescent="0.25">
      <c r="C28" s="119"/>
      <c r="D28" s="24"/>
      <c r="E28" s="23"/>
    </row>
    <row r="29" spans="1:9" x14ac:dyDescent="0.25">
      <c r="C29" s="119"/>
      <c r="D29" s="24"/>
      <c r="E29" s="23"/>
    </row>
    <row r="30" spans="1:9" x14ac:dyDescent="0.25">
      <c r="C30" s="119"/>
      <c r="D30" s="24"/>
    </row>
    <row r="31" spans="1:9" x14ac:dyDescent="0.25">
      <c r="C31" s="119"/>
      <c r="D31" s="24"/>
    </row>
    <row r="32" spans="1:9" x14ac:dyDescent="0.25">
      <c r="C32" s="119"/>
      <c r="D32" s="24"/>
    </row>
    <row r="33" spans="3:4" x14ac:dyDescent="0.25">
      <c r="C33" s="119"/>
      <c r="D33" s="24"/>
    </row>
  </sheetData>
  <mergeCells count="1">
    <mergeCell ref="A3:I3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paperSize="9" orientation="landscape" horizontalDpi="300" verticalDpi="300" r:id="rId1"/>
  <headerFooter alignWithMargins="0">
    <oddHeader>&amp;L&amp;G</oddHeader>
    <oddFooter xml:space="preserve">&amp;RPág. 4
</oddFooter>
  </headerFooter>
  <ignoredErrors>
    <ignoredError sqref="I8:I13" evalError="1"/>
  </ignoredError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view="pageLayout" zoomScaleNormal="100" workbookViewId="0">
      <selection activeCell="E12" sqref="E12"/>
    </sheetView>
  </sheetViews>
  <sheetFormatPr baseColWidth="10" defaultRowHeight="13.2" x14ac:dyDescent="0.25"/>
  <cols>
    <col min="1" max="1" width="27.33203125" customWidth="1"/>
    <col min="2" max="2" width="12" style="19" customWidth="1"/>
    <col min="3" max="3" width="13.33203125" customWidth="1"/>
    <col min="4" max="4" width="13.88671875" customWidth="1"/>
    <col min="5" max="5" width="12.33203125" customWidth="1"/>
    <col min="6" max="6" width="12.6640625" bestFit="1" customWidth="1"/>
    <col min="7" max="7" width="6.88671875" customWidth="1"/>
    <col min="10" max="10" width="15" bestFit="1" customWidth="1"/>
  </cols>
  <sheetData>
    <row r="1" spans="1:9" x14ac:dyDescent="0.25">
      <c r="A1" s="145" t="s">
        <v>54</v>
      </c>
      <c r="B1" s="145"/>
      <c r="C1" s="145"/>
      <c r="D1" s="145"/>
      <c r="E1" s="145"/>
      <c r="F1" s="145"/>
      <c r="G1" s="145"/>
      <c r="H1" s="46"/>
    </row>
    <row r="2" spans="1:9" x14ac:dyDescent="0.25">
      <c r="A2" s="46"/>
      <c r="B2" s="80"/>
      <c r="C2" s="46"/>
      <c r="D2" s="46"/>
      <c r="E2" s="46"/>
      <c r="F2" s="46"/>
      <c r="G2" s="46"/>
      <c r="H2" s="46"/>
    </row>
    <row r="3" spans="1:9" x14ac:dyDescent="0.25">
      <c r="A3" s="46"/>
      <c r="B3" s="80"/>
      <c r="C3" s="46"/>
      <c r="D3" s="46"/>
      <c r="E3" s="46"/>
      <c r="F3" s="46"/>
      <c r="G3" s="46"/>
      <c r="H3" s="126"/>
      <c r="I3" s="108"/>
    </row>
    <row r="4" spans="1:9" x14ac:dyDescent="0.25">
      <c r="A4" s="46"/>
      <c r="B4" s="81"/>
      <c r="C4" s="82" t="s">
        <v>21</v>
      </c>
      <c r="D4" s="82" t="s">
        <v>34</v>
      </c>
      <c r="E4" s="65"/>
      <c r="F4" s="65"/>
      <c r="G4" s="46"/>
      <c r="H4" s="109"/>
      <c r="I4" s="109"/>
    </row>
    <row r="5" spans="1:9" x14ac:dyDescent="0.25">
      <c r="A5" s="66" t="s">
        <v>23</v>
      </c>
      <c r="B5" s="83" t="s">
        <v>35</v>
      </c>
      <c r="C5" s="68" t="s">
        <v>24</v>
      </c>
      <c r="D5" s="68" t="s">
        <v>36</v>
      </c>
      <c r="E5" s="68" t="s">
        <v>37</v>
      </c>
      <c r="F5" s="68" t="s">
        <v>26</v>
      </c>
      <c r="G5" s="68" t="s">
        <v>18</v>
      </c>
      <c r="H5" s="109"/>
      <c r="I5" s="109"/>
    </row>
    <row r="6" spans="1:9" x14ac:dyDescent="0.25">
      <c r="A6" s="39" t="s">
        <v>27</v>
      </c>
      <c r="B6" s="103">
        <v>2559000</v>
      </c>
      <c r="C6" s="118">
        <f t="shared" ref="C6:C11" si="0">B6+B6*0.05</f>
        <v>2686950</v>
      </c>
      <c r="D6" s="38">
        <f t="shared" ref="D6:D11" si="1">B6-(B6*5%)</f>
        <v>2431050</v>
      </c>
      <c r="E6" s="103">
        <v>2559000</v>
      </c>
      <c r="F6" s="36">
        <f t="shared" ref="F6:F11" si="2">E6-B6</f>
        <v>0</v>
      </c>
      <c r="G6" s="45">
        <f t="shared" ref="G6:G12" si="3">F6*100/B6</f>
        <v>0</v>
      </c>
      <c r="H6" s="110"/>
      <c r="I6" s="124"/>
    </row>
    <row r="7" spans="1:9" x14ac:dyDescent="0.25">
      <c r="A7" s="39" t="s">
        <v>38</v>
      </c>
      <c r="B7" s="103">
        <v>967000</v>
      </c>
      <c r="C7" s="98">
        <f t="shared" si="0"/>
        <v>1015350</v>
      </c>
      <c r="D7" s="38">
        <f t="shared" si="1"/>
        <v>918650</v>
      </c>
      <c r="E7" s="103">
        <v>925000</v>
      </c>
      <c r="F7" s="103">
        <f t="shared" si="2"/>
        <v>-42000</v>
      </c>
      <c r="G7" s="45">
        <f t="shared" si="3"/>
        <v>-4.3433298862461216</v>
      </c>
      <c r="H7" s="110"/>
      <c r="I7" s="124"/>
    </row>
    <row r="8" spans="1:9" x14ac:dyDescent="0.25">
      <c r="A8" s="39" t="s">
        <v>39</v>
      </c>
      <c r="B8" s="103">
        <v>1090000</v>
      </c>
      <c r="C8" s="98">
        <f t="shared" si="0"/>
        <v>1144500</v>
      </c>
      <c r="D8" s="38">
        <f t="shared" si="1"/>
        <v>1035500</v>
      </c>
      <c r="E8" s="103">
        <v>1039165</v>
      </c>
      <c r="F8" s="103">
        <f t="shared" si="2"/>
        <v>-50835</v>
      </c>
      <c r="G8" s="45">
        <f t="shared" si="3"/>
        <v>-4.6637614678899082</v>
      </c>
      <c r="H8" s="110"/>
      <c r="I8" s="124"/>
    </row>
    <row r="9" spans="1:9" x14ac:dyDescent="0.25">
      <c r="A9" s="39" t="s">
        <v>40</v>
      </c>
      <c r="B9" s="103">
        <v>1397450</v>
      </c>
      <c r="C9" s="98">
        <f t="shared" si="0"/>
        <v>1467322.5</v>
      </c>
      <c r="D9" s="38">
        <f t="shared" si="1"/>
        <v>1327577.5</v>
      </c>
      <c r="E9" s="103">
        <v>1248865</v>
      </c>
      <c r="F9" s="103">
        <f t="shared" si="2"/>
        <v>-148585</v>
      </c>
      <c r="G9" s="45">
        <f t="shared" si="3"/>
        <v>-10.632580772120649</v>
      </c>
      <c r="H9" s="110"/>
      <c r="I9" s="124"/>
    </row>
    <row r="10" spans="1:9" x14ac:dyDescent="0.25">
      <c r="A10" s="39" t="s">
        <v>28</v>
      </c>
      <c r="B10" s="98">
        <v>1208000</v>
      </c>
      <c r="C10" s="98">
        <f t="shared" si="0"/>
        <v>1268400</v>
      </c>
      <c r="D10" s="98">
        <f t="shared" si="1"/>
        <v>1147600</v>
      </c>
      <c r="E10" s="103">
        <v>1208000</v>
      </c>
      <c r="F10" s="103">
        <f t="shared" si="2"/>
        <v>0</v>
      </c>
      <c r="G10" s="125">
        <f t="shared" si="3"/>
        <v>0</v>
      </c>
      <c r="H10" s="110"/>
      <c r="I10" s="124"/>
    </row>
    <row r="11" spans="1:9" s="23" customFormat="1" x14ac:dyDescent="0.25">
      <c r="A11" s="46" t="s">
        <v>50</v>
      </c>
      <c r="B11" s="104">
        <v>625000</v>
      </c>
      <c r="C11" s="104">
        <f t="shared" si="0"/>
        <v>656250</v>
      </c>
      <c r="D11" s="104">
        <f t="shared" si="1"/>
        <v>593750</v>
      </c>
      <c r="E11" s="104">
        <v>500000</v>
      </c>
      <c r="F11" s="104">
        <f t="shared" si="2"/>
        <v>-125000</v>
      </c>
      <c r="G11" s="84">
        <f t="shared" si="3"/>
        <v>-20</v>
      </c>
      <c r="H11" s="110"/>
      <c r="I11" s="124"/>
    </row>
    <row r="12" spans="1:9" x14ac:dyDescent="0.25">
      <c r="A12" s="73" t="s">
        <v>16</v>
      </c>
      <c r="B12" s="101">
        <f>SUM(B6:B11)</f>
        <v>7846450</v>
      </c>
      <c r="C12" s="101">
        <f>SUM(C6:C11)</f>
        <v>8238772.5</v>
      </c>
      <c r="D12" s="101">
        <f>SUM(D6:D11)</f>
        <v>7454127.5</v>
      </c>
      <c r="E12" s="96">
        <f>SUM(E6:E11)</f>
        <v>7480030</v>
      </c>
      <c r="F12" s="85">
        <f>SUM(F6:F11)</f>
        <v>-366420</v>
      </c>
      <c r="G12" s="74">
        <f t="shared" si="3"/>
        <v>-4.6698825583544155</v>
      </c>
      <c r="H12" s="111"/>
      <c r="I12" s="111"/>
    </row>
    <row r="13" spans="1:9" x14ac:dyDescent="0.25">
      <c r="A13" s="46"/>
      <c r="B13" s="86"/>
      <c r="C13" s="45"/>
      <c r="D13" s="45"/>
      <c r="E13" s="34"/>
      <c r="F13" s="45"/>
      <c r="G13" s="45"/>
      <c r="H13" s="39"/>
    </row>
    <row r="14" spans="1:9" x14ac:dyDescent="0.25">
      <c r="A14" s="46"/>
      <c r="B14" s="86"/>
      <c r="C14" s="43"/>
      <c r="D14" s="45"/>
      <c r="E14" s="97"/>
      <c r="F14" s="45"/>
      <c r="G14" s="45"/>
      <c r="H14" s="39"/>
      <c r="I14" s="39"/>
    </row>
    <row r="15" spans="1:9" x14ac:dyDescent="0.25">
      <c r="A15" s="46"/>
      <c r="B15" s="86"/>
      <c r="C15" s="45"/>
      <c r="D15" s="45"/>
      <c r="E15" s="34"/>
      <c r="F15" s="45"/>
      <c r="G15" s="45"/>
      <c r="H15" s="46"/>
      <c r="I15" s="46"/>
    </row>
    <row r="16" spans="1:9" x14ac:dyDescent="0.25">
      <c r="A16" s="46"/>
      <c r="B16" s="80"/>
      <c r="C16" s="46"/>
      <c r="D16" s="46"/>
      <c r="E16" s="37"/>
      <c r="F16" s="36"/>
      <c r="G16" s="46"/>
      <c r="H16" s="46"/>
      <c r="I16" s="46"/>
    </row>
    <row r="17" spans="1:9" x14ac:dyDescent="0.25">
      <c r="A17" s="46"/>
      <c r="B17" s="80"/>
      <c r="C17" s="46"/>
      <c r="D17" s="46" t="s">
        <v>41</v>
      </c>
      <c r="E17" s="46"/>
      <c r="F17" s="36"/>
      <c r="G17" s="43"/>
      <c r="H17" s="46"/>
      <c r="I17" s="46"/>
    </row>
    <row r="18" spans="1:9" x14ac:dyDescent="0.25">
      <c r="A18" s="46"/>
      <c r="B18" s="35" t="s">
        <v>42</v>
      </c>
      <c r="C18" s="46"/>
      <c r="D18" s="33" t="s">
        <v>43</v>
      </c>
      <c r="E18" s="46"/>
      <c r="F18" s="36"/>
      <c r="G18" s="46"/>
      <c r="H18" s="46"/>
      <c r="I18" s="46"/>
    </row>
    <row r="19" spans="1:9" x14ac:dyDescent="0.25">
      <c r="A19" s="46" t="s">
        <v>27</v>
      </c>
      <c r="B19" s="106">
        <v>0</v>
      </c>
      <c r="C19" s="106"/>
      <c r="D19" s="106">
        <v>0</v>
      </c>
      <c r="F19" s="40"/>
      <c r="G19" s="46"/>
      <c r="H19" s="46"/>
      <c r="I19" s="46"/>
    </row>
    <row r="20" spans="1:9" x14ac:dyDescent="0.25">
      <c r="A20" s="46" t="s">
        <v>38</v>
      </c>
      <c r="B20" s="106">
        <v>0</v>
      </c>
      <c r="C20" s="106"/>
      <c r="D20" s="106">
        <v>0</v>
      </c>
      <c r="F20" s="40"/>
      <c r="G20" s="99"/>
      <c r="H20" s="46"/>
      <c r="I20" s="46"/>
    </row>
    <row r="21" spans="1:9" x14ac:dyDescent="0.25">
      <c r="A21" s="46" t="s">
        <v>39</v>
      </c>
      <c r="B21" s="106">
        <v>0</v>
      </c>
      <c r="C21" s="106"/>
      <c r="D21" s="106">
        <v>0</v>
      </c>
      <c r="F21" s="40"/>
      <c r="G21" s="46"/>
      <c r="H21" s="46"/>
      <c r="I21" s="46"/>
    </row>
    <row r="22" spans="1:9" x14ac:dyDescent="0.25">
      <c r="A22" s="46" t="s">
        <v>40</v>
      </c>
      <c r="B22" s="94">
        <v>0</v>
      </c>
      <c r="C22" s="106"/>
      <c r="D22" s="106">
        <v>0</v>
      </c>
      <c r="F22" s="40"/>
      <c r="G22" s="46"/>
      <c r="H22" s="46"/>
      <c r="I22" s="46"/>
    </row>
    <row r="23" spans="1:9" ht="13.8" thickBot="1" x14ac:dyDescent="0.3">
      <c r="A23" s="46" t="s">
        <v>28</v>
      </c>
      <c r="B23" s="106">
        <v>0</v>
      </c>
      <c r="C23" s="106"/>
      <c r="D23" s="106">
        <v>0</v>
      </c>
      <c r="F23" s="40"/>
      <c r="G23" s="46"/>
      <c r="H23" s="46"/>
      <c r="I23" s="46"/>
    </row>
    <row r="24" spans="1:9" ht="14.4" thickTop="1" thickBot="1" x14ac:dyDescent="0.3">
      <c r="A24" s="73" t="s">
        <v>16</v>
      </c>
      <c r="B24" s="87">
        <f>SUM(B19:B23)</f>
        <v>0</v>
      </c>
      <c r="C24" s="88"/>
      <c r="D24" s="95">
        <f>SUM(D19:D23)</f>
        <v>0</v>
      </c>
      <c r="E24" s="46"/>
      <c r="F24" s="103"/>
      <c r="G24" s="46"/>
    </row>
    <row r="25" spans="1:9" ht="13.8" thickTop="1" x14ac:dyDescent="0.25">
      <c r="A25" s="44"/>
      <c r="B25" s="80"/>
      <c r="C25" s="46"/>
      <c r="D25" s="46"/>
      <c r="E25" s="46"/>
      <c r="F25" s="103"/>
      <c r="G25" s="46"/>
    </row>
    <row r="26" spans="1:9" x14ac:dyDescent="0.25">
      <c r="A26" s="13"/>
      <c r="C26" s="10"/>
      <c r="F26" s="24"/>
    </row>
    <row r="27" spans="1:9" x14ac:dyDescent="0.25">
      <c r="A27" s="9"/>
      <c r="F27" s="24"/>
      <c r="H27" s="40"/>
    </row>
    <row r="28" spans="1:9" x14ac:dyDescent="0.25">
      <c r="F28" s="24"/>
      <c r="H28" s="103"/>
    </row>
    <row r="29" spans="1:9" ht="17.399999999999999" x14ac:dyDescent="0.3">
      <c r="A29" s="144"/>
      <c r="B29" s="144"/>
      <c r="C29" s="144"/>
      <c r="D29" s="144"/>
      <c r="E29" s="144"/>
      <c r="F29" s="144"/>
      <c r="G29" s="144"/>
      <c r="H29" s="103"/>
    </row>
    <row r="30" spans="1:9" x14ac:dyDescent="0.25">
      <c r="A30" s="13"/>
      <c r="H30" s="24"/>
    </row>
    <row r="31" spans="1:9" x14ac:dyDescent="0.25">
      <c r="A31" s="13"/>
      <c r="H31" s="24"/>
    </row>
    <row r="32" spans="1:9" x14ac:dyDescent="0.25">
      <c r="A32" s="13"/>
      <c r="H32" s="24"/>
    </row>
    <row r="33" spans="1:8" x14ac:dyDescent="0.25">
      <c r="A33" s="13"/>
      <c r="H33" s="24"/>
    </row>
  </sheetData>
  <mergeCells count="2">
    <mergeCell ref="A29:G29"/>
    <mergeCell ref="A1:G1"/>
  </mergeCells>
  <phoneticPr fontId="0" type="noConversion"/>
  <printOptions horizontalCentered="1" verticalCentered="1"/>
  <pageMargins left="0.75" right="0.75" top="1" bottom="1" header="0" footer="0"/>
  <pageSetup paperSize="9" orientation="landscape" horizontalDpi="300" verticalDpi="300" r:id="rId1"/>
  <headerFooter alignWithMargins="0">
    <oddHeader>&amp;L&amp;G</oddHeader>
    <oddFooter xml:space="preserve">&amp;RPág. 5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Pág 1</vt:lpstr>
      <vt:lpstr>Pág 2</vt:lpstr>
      <vt:lpstr>Pág 3</vt:lpstr>
      <vt:lpstr>Pág 4</vt:lpstr>
      <vt:lpstr>Pág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Asprocan</dc:creator>
  <cp:lastModifiedBy>MARIBEL ASPROCAN</cp:lastModifiedBy>
  <cp:lastPrinted>2016-10-06T16:12:39Z</cp:lastPrinted>
  <dcterms:created xsi:type="dcterms:W3CDTF">2003-01-03T12:42:11Z</dcterms:created>
  <dcterms:modified xsi:type="dcterms:W3CDTF">2016-10-07T08:21:53Z</dcterms:modified>
</cp:coreProperties>
</file>