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10725" activeTab="3"/>
  </bookViews>
  <sheets>
    <sheet name="Pág 1" sheetId="64" r:id="rId1"/>
    <sheet name="Pág 2" sheetId="65" r:id="rId2"/>
    <sheet name="Pág 3" sheetId="66" r:id="rId3"/>
    <sheet name="Pág 4" sheetId="62" r:id="rId4"/>
    <sheet name="Pág 5" sheetId="63" r:id="rId5"/>
  </sheets>
  <calcPr calcId="162913"/>
</workbook>
</file>

<file path=xl/calcChain.xml><?xml version="1.0" encoding="utf-8"?>
<calcChain xmlns="http://schemas.openxmlformats.org/spreadsheetml/2006/main">
  <c r="K14" i="62"/>
  <c r="J9"/>
  <c r="J10"/>
  <c r="J11"/>
  <c r="J12"/>
  <c r="J13"/>
  <c r="J8"/>
  <c r="K9"/>
  <c r="K10"/>
  <c r="K11"/>
  <c r="K12"/>
  <c r="K13"/>
  <c r="K8"/>
  <c r="E10" i="65"/>
  <c r="E11" i="64"/>
  <c r="B12" i="63"/>
  <c r="H14" i="62"/>
  <c r="I8"/>
  <c r="B14"/>
  <c r="E14" i="66"/>
  <c r="E18"/>
  <c r="G11" i="64"/>
  <c r="H8"/>
  <c r="J8"/>
  <c r="H9"/>
  <c r="J9"/>
  <c r="H10"/>
  <c r="H7"/>
  <c r="J7"/>
  <c r="E14" i="62"/>
  <c r="H12" i="64"/>
  <c r="J12"/>
  <c r="C8" i="62"/>
  <c r="D8"/>
  <c r="F8"/>
  <c r="G8"/>
  <c r="E12" i="63"/>
  <c r="H16" i="64"/>
  <c r="D11" i="63"/>
  <c r="C11"/>
  <c r="H13" i="64"/>
  <c r="B14" i="66"/>
  <c r="B18"/>
  <c r="F13" i="62"/>
  <c r="G13"/>
  <c r="G17" i="66"/>
  <c r="G18"/>
  <c r="F17"/>
  <c r="E17"/>
  <c r="D17"/>
  <c r="C17"/>
  <c r="F9" i="62"/>
  <c r="G9"/>
  <c r="F10"/>
  <c r="G10"/>
  <c r="F11"/>
  <c r="G11"/>
  <c r="F12"/>
  <c r="G12"/>
  <c r="D13"/>
  <c r="C13"/>
  <c r="H11" i="66"/>
  <c r="H12"/>
  <c r="H13"/>
  <c r="H15"/>
  <c r="H17"/>
  <c r="H16"/>
  <c r="H10"/>
  <c r="I14" i="64"/>
  <c r="I11"/>
  <c r="G14"/>
  <c r="G15"/>
  <c r="D6" i="63"/>
  <c r="D7"/>
  <c r="D8"/>
  <c r="D9"/>
  <c r="D10"/>
  <c r="H7" i="65"/>
  <c r="H8"/>
  <c r="H9"/>
  <c r="H11"/>
  <c r="H12"/>
  <c r="H6"/>
  <c r="H27"/>
  <c r="H26"/>
  <c r="H28"/>
  <c r="H22"/>
  <c r="H23"/>
  <c r="H24"/>
  <c r="H21"/>
  <c r="G28"/>
  <c r="G25"/>
  <c r="G10"/>
  <c r="G13"/>
  <c r="D9" i="62"/>
  <c r="B11" i="64"/>
  <c r="B15"/>
  <c r="B17"/>
  <c r="F14" i="66"/>
  <c r="F18"/>
  <c r="D14"/>
  <c r="C14"/>
  <c r="C18"/>
  <c r="F14" i="64"/>
  <c r="E14"/>
  <c r="D14"/>
  <c r="C14"/>
  <c r="F11"/>
  <c r="E15"/>
  <c r="E17"/>
  <c r="D11"/>
  <c r="C11"/>
  <c r="C15"/>
  <c r="C17"/>
  <c r="D24" i="63"/>
  <c r="B24"/>
  <c r="C28" i="65"/>
  <c r="C25"/>
  <c r="C29"/>
  <c r="C13"/>
  <c r="C10"/>
  <c r="C14"/>
  <c r="H30"/>
  <c r="E25"/>
  <c r="E29"/>
  <c r="C11" i="62"/>
  <c r="C12"/>
  <c r="D11"/>
  <c r="F13" i="65"/>
  <c r="E13"/>
  <c r="D13"/>
  <c r="B13"/>
  <c r="F10"/>
  <c r="E14"/>
  <c r="D10"/>
  <c r="D14"/>
  <c r="B10"/>
  <c r="B14"/>
  <c r="F28"/>
  <c r="F25"/>
  <c r="H13"/>
  <c r="C9" i="62"/>
  <c r="C10"/>
  <c r="D10"/>
  <c r="D12"/>
  <c r="D25" i="65"/>
  <c r="B14" i="64"/>
  <c r="D28" i="65"/>
  <c r="B17" i="66"/>
  <c r="E28" i="65"/>
  <c r="B28"/>
  <c r="B25"/>
  <c r="B29"/>
  <c r="J13" i="64"/>
  <c r="C7" i="63"/>
  <c r="C6"/>
  <c r="C9"/>
  <c r="C10"/>
  <c r="C8"/>
  <c r="F9"/>
  <c r="G9"/>
  <c r="F10"/>
  <c r="G10"/>
  <c r="F6"/>
  <c r="G6"/>
  <c r="F7"/>
  <c r="G7"/>
  <c r="F8"/>
  <c r="G8"/>
  <c r="F11"/>
  <c r="G11"/>
  <c r="C12"/>
  <c r="D12"/>
  <c r="D18" i="66"/>
  <c r="D29" i="65"/>
  <c r="H14" i="64"/>
  <c r="G14" i="65"/>
  <c r="F15" i="64"/>
  <c r="F17"/>
  <c r="I9" i="62"/>
  <c r="H14" i="66"/>
  <c r="H18"/>
  <c r="G29" i="65"/>
  <c r="F29"/>
  <c r="H25"/>
  <c r="H29"/>
  <c r="F14"/>
  <c r="H10"/>
  <c r="H14"/>
  <c r="H11" i="64"/>
  <c r="J11"/>
  <c r="D15"/>
  <c r="D17"/>
  <c r="J14"/>
  <c r="J10"/>
  <c r="I15"/>
  <c r="I11" i="62"/>
  <c r="C14"/>
  <c r="D14"/>
  <c r="I13"/>
  <c r="I10"/>
  <c r="I12"/>
  <c r="F14"/>
  <c r="G14"/>
  <c r="F12" i="63"/>
  <c r="G12"/>
  <c r="I14" i="62"/>
  <c r="H15" i="64"/>
  <c r="J15"/>
  <c r="J14" i="62"/>
</calcChain>
</file>

<file path=xl/sharedStrings.xml><?xml version="1.0" encoding="utf-8"?>
<sst xmlns="http://schemas.openxmlformats.org/spreadsheetml/2006/main" count="140" uniqueCount="64">
  <si>
    <t>COPLACA</t>
  </si>
  <si>
    <t>CUPALMA</t>
  </si>
  <si>
    <t>EUROPLATANO</t>
  </si>
  <si>
    <t>AGRITEN</t>
  </si>
  <si>
    <t>TENERIFE</t>
  </si>
  <si>
    <t>GOMERA</t>
  </si>
  <si>
    <t>HIERRO</t>
  </si>
  <si>
    <t>LA PALMA</t>
  </si>
  <si>
    <t>TOTAL</t>
  </si>
  <si>
    <t>PLATANEROS</t>
  </si>
  <si>
    <t>PROV.TENERIFE</t>
  </si>
  <si>
    <t>GRAN CANARIA</t>
  </si>
  <si>
    <t>CANARIAS</t>
  </si>
  <si>
    <t>TOTAL ACTUAL</t>
  </si>
  <si>
    <t>TOTAL ANTERIOR</t>
  </si>
  <si>
    <t>DIFERENCIA</t>
  </si>
  <si>
    <t xml:space="preserve">TOTAL </t>
  </si>
  <si>
    <t>DIFCIAS.</t>
  </si>
  <si>
    <t>%</t>
  </si>
  <si>
    <t>TOTAL SEMANA</t>
  </si>
  <si>
    <t>SEMANA</t>
  </si>
  <si>
    <t>Con 5% +</t>
  </si>
  <si>
    <t>Con 5% -</t>
  </si>
  <si>
    <t xml:space="preserve">ENTIDADES </t>
  </si>
  <si>
    <t xml:space="preserve">MAXIMO </t>
  </si>
  <si>
    <t>MINIMO</t>
  </si>
  <si>
    <t xml:space="preserve">DIFERENCIA </t>
  </si>
  <si>
    <t xml:space="preserve">COPLACA </t>
  </si>
  <si>
    <t xml:space="preserve">CUPALMA </t>
  </si>
  <si>
    <t>MARCA</t>
  </si>
  <si>
    <t>LANZAROTE</t>
  </si>
  <si>
    <t>PROV. LAS PALMAS</t>
  </si>
  <si>
    <t>ADMITIDA</t>
  </si>
  <si>
    <t>REAL</t>
  </si>
  <si>
    <t>CON  5% -</t>
  </si>
  <si>
    <t xml:space="preserve">CUPO </t>
  </si>
  <si>
    <t xml:space="preserve">MINIMO </t>
  </si>
  <si>
    <t xml:space="preserve">PREVISION </t>
  </si>
  <si>
    <t xml:space="preserve">AGRITEN </t>
  </si>
  <si>
    <t>PLATANEROS DE CANARIAS</t>
  </si>
  <si>
    <t xml:space="preserve">EUROPLATANO </t>
  </si>
  <si>
    <t xml:space="preserve">  KILOS</t>
  </si>
  <si>
    <t>PETICIONES</t>
  </si>
  <si>
    <t>AUTORIZADOS</t>
  </si>
  <si>
    <t>ESTIMADA</t>
  </si>
  <si>
    <t>PLATANEROS DE C.</t>
  </si>
  <si>
    <t>M.ADMIT.</t>
  </si>
  <si>
    <t>kgs.</t>
  </si>
  <si>
    <t>DIFER.</t>
  </si>
  <si>
    <t>SARDINA</t>
  </si>
  <si>
    <t>LLANOS SARDINA</t>
  </si>
  <si>
    <t>LLANOS</t>
  </si>
  <si>
    <t>SNA. 28</t>
  </si>
  <si>
    <t>PREVISION DE MARCAS SEMANA 30/2016</t>
  </si>
  <si>
    <t>MARCA MERCADO LOCAL SEMANA 28/2016</t>
  </si>
  <si>
    <t xml:space="preserve">cupo </t>
  </si>
  <si>
    <t>embarque</t>
  </si>
  <si>
    <t>cupo</t>
  </si>
  <si>
    <t>inutilización</t>
  </si>
  <si>
    <t>DECLARACION DE MARCAS SEMANA 29/2016</t>
  </si>
  <si>
    <t>SNA. 29</t>
  </si>
  <si>
    <t>PREVISION DE MARCAS SEMANA 31/2016</t>
  </si>
  <si>
    <t>SEMANA NUMERO 28/16</t>
  </si>
  <si>
    <t>COMPARACION MARCAS SEMANA NUMERO 29/2016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</si>
</sst>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  <numFmt numFmtId="166" formatCode="0.000%"/>
  </numFmts>
  <fonts count="17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u/>
      <sz val="14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9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2" fillId="0" borderId="0" xfId="1" applyNumberFormat="1" applyFont="1" applyBorder="1"/>
    <xf numFmtId="164" fontId="2" fillId="0" borderId="0" xfId="0" applyNumberFormat="1" applyFont="1"/>
    <xf numFmtId="164" fontId="3" fillId="0" borderId="0" xfId="1" applyNumberFormat="1" applyFont="1" applyBorder="1"/>
    <xf numFmtId="165" fontId="2" fillId="0" borderId="0" xfId="1" applyNumberFormat="1" applyFont="1"/>
    <xf numFmtId="0" fontId="3" fillId="0" borderId="0" xfId="0" applyFont="1" applyBorder="1"/>
    <xf numFmtId="164" fontId="3" fillId="0" borderId="0" xfId="1" applyNumberFormat="1" applyFont="1" applyFill="1" applyBorder="1"/>
    <xf numFmtId="0" fontId="4" fillId="0" borderId="0" xfId="0" applyFont="1"/>
    <xf numFmtId="3" fontId="0" fillId="0" borderId="0" xfId="0" applyNumberFormat="1"/>
    <xf numFmtId="0" fontId="4" fillId="0" borderId="0" xfId="0" applyFont="1" applyAlignment="1">
      <alignment horizontal="right"/>
    </xf>
    <xf numFmtId="4" fontId="4" fillId="0" borderId="0" xfId="0" applyNumberFormat="1" applyFont="1"/>
    <xf numFmtId="0" fontId="0" fillId="0" borderId="0" xfId="0" applyAlignment="1">
      <alignment horizontal="left"/>
    </xf>
    <xf numFmtId="3" fontId="0" fillId="0" borderId="0" xfId="1" applyFont="1"/>
    <xf numFmtId="164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/>
    <xf numFmtId="3" fontId="2" fillId="0" borderId="0" xfId="1" applyNumberFormat="1" applyFont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0" fillId="0" borderId="0" xfId="0" applyFill="1"/>
    <xf numFmtId="164" fontId="7" fillId="0" borderId="0" xfId="1" applyNumberFormat="1" applyFont="1" applyBorder="1"/>
    <xf numFmtId="3" fontId="0" fillId="0" borderId="0" xfId="1" applyFont="1" applyBorder="1"/>
    <xf numFmtId="164" fontId="9" fillId="0" borderId="0" xfId="1" applyNumberFormat="1" applyFont="1"/>
    <xf numFmtId="3" fontId="4" fillId="0" borderId="0" xfId="0" applyNumberFormat="1" applyFont="1"/>
    <xf numFmtId="0" fontId="3" fillId="0" borderId="0" xfId="0" applyFont="1"/>
    <xf numFmtId="0" fontId="5" fillId="0" borderId="0" xfId="0" applyFont="1"/>
    <xf numFmtId="3" fontId="1" fillId="0" borderId="0" xfId="1" applyFont="1" applyBorder="1"/>
    <xf numFmtId="0" fontId="5" fillId="0" borderId="0" xfId="0" applyFont="1" applyFill="1"/>
    <xf numFmtId="3" fontId="1" fillId="0" borderId="0" xfId="0" applyNumberFormat="1" applyFont="1"/>
    <xf numFmtId="164" fontId="8" fillId="0" borderId="0" xfId="1" applyNumberFormat="1" applyFont="1" applyBorder="1"/>
    <xf numFmtId="3" fontId="1" fillId="0" borderId="0" xfId="0" applyNumberFormat="1" applyFont="1" applyBorder="1"/>
    <xf numFmtId="0" fontId="1" fillId="0" borderId="0" xfId="0" applyFont="1" applyBorder="1"/>
    <xf numFmtId="3" fontId="1" fillId="0" borderId="0" xfId="1" applyNumberFormat="1" applyFont="1" applyFill="1" applyBorder="1"/>
    <xf numFmtId="3" fontId="9" fillId="0" borderId="0" xfId="1" applyFont="1"/>
    <xf numFmtId="165" fontId="9" fillId="0" borderId="0" xfId="1" applyNumberFormat="1" applyFont="1"/>
    <xf numFmtId="3" fontId="1" fillId="0" borderId="0" xfId="1" applyFont="1"/>
    <xf numFmtId="0" fontId="1" fillId="0" borderId="0" xfId="0" applyFont="1" applyAlignment="1">
      <alignment horizontal="left"/>
    </xf>
    <xf numFmtId="4" fontId="1" fillId="0" borderId="0" xfId="0" applyNumberFormat="1" applyFont="1"/>
    <xf numFmtId="0" fontId="1" fillId="0" borderId="0" xfId="0" applyFont="1"/>
    <xf numFmtId="0" fontId="2" fillId="0" borderId="0" xfId="0" applyFont="1" applyBorder="1"/>
    <xf numFmtId="0" fontId="3" fillId="0" borderId="1" xfId="0" applyFont="1" applyBorder="1"/>
    <xf numFmtId="164" fontId="2" fillId="0" borderId="1" xfId="1" applyNumberFormat="1" applyFont="1" applyBorder="1"/>
    <xf numFmtId="164" fontId="2" fillId="0" borderId="1" xfId="1" applyNumberFormat="1" applyFont="1" applyBorder="1" applyAlignment="1">
      <alignment readingOrder="2"/>
    </xf>
    <xf numFmtId="164" fontId="2" fillId="0" borderId="1" xfId="1" applyNumberFormat="1" applyFont="1" applyFill="1" applyBorder="1"/>
    <xf numFmtId="164" fontId="2" fillId="0" borderId="1" xfId="0" applyNumberFormat="1" applyFont="1" applyFill="1" applyBorder="1"/>
    <xf numFmtId="164" fontId="3" fillId="0" borderId="1" xfId="1" applyNumberFormat="1" applyFont="1" applyBorder="1"/>
    <xf numFmtId="0" fontId="2" fillId="0" borderId="1" xfId="0" applyFont="1" applyBorder="1"/>
    <xf numFmtId="0" fontId="2" fillId="0" borderId="2" xfId="0" applyFont="1" applyBorder="1"/>
    <xf numFmtId="164" fontId="3" fillId="0" borderId="1" xfId="0" applyNumberFormat="1" applyFont="1" applyFill="1" applyBorder="1"/>
    <xf numFmtId="0" fontId="2" fillId="2" borderId="1" xfId="0" applyFont="1" applyFill="1" applyBorder="1"/>
    <xf numFmtId="164" fontId="2" fillId="2" borderId="1" xfId="1" applyNumberFormat="1" applyFont="1" applyFill="1" applyBorder="1"/>
    <xf numFmtId="164" fontId="2" fillId="2" borderId="1" xfId="0" applyNumberFormat="1" applyFont="1" applyFill="1" applyBorder="1"/>
    <xf numFmtId="164" fontId="3" fillId="0" borderId="1" xfId="1" applyNumberFormat="1" applyFont="1" applyFill="1" applyBorder="1"/>
    <xf numFmtId="164" fontId="3" fillId="0" borderId="3" xfId="1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1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/>
    <xf numFmtId="3" fontId="1" fillId="0" borderId="5" xfId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3" fontId="1" fillId="0" borderId="5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4" fontId="5" fillId="0" borderId="0" xfId="0" applyNumberFormat="1" applyFont="1"/>
    <xf numFmtId="164" fontId="2" fillId="0" borderId="3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2" fillId="0" borderId="0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" fontId="1" fillId="0" borderId="5" xfId="0" applyNumberFormat="1" applyFont="1" applyBorder="1"/>
    <xf numFmtId="3" fontId="5" fillId="0" borderId="0" xfId="1" applyFont="1" applyBorder="1"/>
    <xf numFmtId="4" fontId="1" fillId="0" borderId="0" xfId="0" applyNumberFormat="1" applyFont="1" applyFill="1"/>
    <xf numFmtId="3" fontId="1" fillId="0" borderId="6" xfId="0" applyNumberFormat="1" applyFont="1" applyFill="1" applyBorder="1"/>
    <xf numFmtId="3" fontId="1" fillId="0" borderId="6" xfId="0" applyNumberFormat="1" applyFont="1" applyBorder="1"/>
    <xf numFmtId="3" fontId="7" fillId="0" borderId="0" xfId="1" applyFont="1"/>
    <xf numFmtId="3" fontId="11" fillId="0" borderId="0" xfId="1" applyFont="1"/>
    <xf numFmtId="164" fontId="7" fillId="0" borderId="0" xfId="1" applyNumberFormat="1" applyFont="1"/>
    <xf numFmtId="164" fontId="9" fillId="0" borderId="0" xfId="1" applyNumberFormat="1" applyFont="1" applyFill="1" applyBorder="1" applyAlignment="1">
      <alignment horizontal="center"/>
    </xf>
    <xf numFmtId="3" fontId="1" fillId="0" borderId="0" xfId="0" applyNumberFormat="1" applyFont="1" applyFill="1"/>
    <xf numFmtId="3" fontId="5" fillId="0" borderId="0" xfId="0" applyNumberFormat="1" applyFont="1"/>
    <xf numFmtId="3" fontId="8" fillId="0" borderId="0" xfId="1" applyFont="1" applyBorder="1"/>
    <xf numFmtId="3" fontId="1" fillId="0" borderId="5" xfId="1" applyFont="1" applyBorder="1"/>
    <xf numFmtId="3" fontId="1" fillId="0" borderId="5" xfId="0" applyNumberFormat="1" applyFont="1" applyBorder="1"/>
    <xf numFmtId="164" fontId="2" fillId="0" borderId="2" xfId="1" applyNumberFormat="1" applyFont="1" applyBorder="1"/>
    <xf numFmtId="0" fontId="14" fillId="0" borderId="0" xfId="0" applyFont="1" applyAlignment="1">
      <alignment horizontal="center"/>
    </xf>
    <xf numFmtId="3" fontId="14" fillId="0" borderId="0" xfId="0" applyNumberFormat="1" applyFont="1" applyBorder="1" applyAlignment="1">
      <alignment horizontal="center"/>
    </xf>
    <xf numFmtId="3" fontId="14" fillId="0" borderId="0" xfId="0" applyNumberFormat="1" applyFont="1" applyBorder="1"/>
    <xf numFmtId="3" fontId="4" fillId="0" borderId="0" xfId="0" applyNumberFormat="1" applyFont="1" applyBorder="1"/>
    <xf numFmtId="166" fontId="0" fillId="0" borderId="0" xfId="5" applyNumberFormat="1" applyFont="1"/>
    <xf numFmtId="166" fontId="5" fillId="0" borderId="0" xfId="5" applyNumberFormat="1" applyFont="1" applyAlignment="1">
      <alignment horizontal="center"/>
    </xf>
    <xf numFmtId="166" fontId="1" fillId="0" borderId="0" xfId="5" applyNumberFormat="1" applyFont="1" applyAlignment="1">
      <alignment horizontal="center"/>
    </xf>
    <xf numFmtId="166" fontId="1" fillId="0" borderId="5" xfId="5" applyNumberFormat="1" applyFont="1" applyBorder="1" applyAlignment="1">
      <alignment horizontal="center"/>
    </xf>
    <xf numFmtId="166" fontId="5" fillId="0" borderId="0" xfId="5" applyNumberFormat="1" applyFont="1"/>
    <xf numFmtId="166" fontId="4" fillId="0" borderId="0" xfId="5" applyNumberFormat="1" applyFont="1"/>
    <xf numFmtId="3" fontId="13" fillId="0" borderId="0" xfId="1" applyFont="1" applyBorder="1"/>
    <xf numFmtId="3" fontId="1" fillId="0" borderId="7" xfId="0" applyNumberFormat="1" applyFont="1" applyBorder="1"/>
    <xf numFmtId="3" fontId="15" fillId="0" borderId="0" xfId="1" applyFont="1" applyBorder="1"/>
    <xf numFmtId="164" fontId="2" fillId="0" borderId="3" xfId="1" applyNumberFormat="1" applyFont="1" applyBorder="1" applyAlignment="1">
      <alignment horizontal="center" vertical="center"/>
    </xf>
    <xf numFmtId="164" fontId="2" fillId="0" borderId="4" xfId="1" applyNumberFormat="1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3" fontId="14" fillId="0" borderId="0" xfId="1" applyNumberFormat="1" applyFont="1" applyBorder="1"/>
    <xf numFmtId="4" fontId="1" fillId="0" borderId="0" xfId="0" applyNumberFormat="1" applyFont="1" applyBorder="1"/>
    <xf numFmtId="3" fontId="14" fillId="0" borderId="0" xfId="0" applyNumberFormat="1" applyFont="1"/>
    <xf numFmtId="10" fontId="1" fillId="0" borderId="0" xfId="5" applyNumberFormat="1" applyFont="1"/>
    <xf numFmtId="10" fontId="1" fillId="0" borderId="5" xfId="5" applyNumberFormat="1" applyFont="1" applyBorder="1"/>
    <xf numFmtId="166" fontId="0" fillId="0" borderId="0" xfId="5" applyNumberFormat="1" applyFont="1" applyBorder="1"/>
    <xf numFmtId="3" fontId="14" fillId="0" borderId="0" xfId="1" applyFont="1" applyBorder="1"/>
    <xf numFmtId="3" fontId="1" fillId="0" borderId="0" xfId="0" applyNumberFormat="1" applyFont="1" applyFill="1" applyBorder="1"/>
    <xf numFmtId="3" fontId="7" fillId="0" borderId="0" xfId="1" applyFont="1" applyBorder="1"/>
    <xf numFmtId="9" fontId="14" fillId="0" borderId="0" xfId="5" applyFont="1" applyBorder="1"/>
    <xf numFmtId="10" fontId="0" fillId="0" borderId="0" xfId="5" applyNumberFormat="1" applyFont="1"/>
    <xf numFmtId="10" fontId="16" fillId="0" borderId="0" xfId="5" applyNumberFormat="1" applyFont="1"/>
    <xf numFmtId="0" fontId="16" fillId="0" borderId="0" xfId="0" applyFont="1"/>
    <xf numFmtId="3" fontId="16" fillId="0" borderId="0" xfId="1" applyFont="1"/>
    <xf numFmtId="0" fontId="1" fillId="0" borderId="0" xfId="1" applyNumberFormat="1" applyFont="1"/>
    <xf numFmtId="0" fontId="14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3" fontId="14" fillId="0" borderId="0" xfId="1" applyFont="1"/>
    <xf numFmtId="3" fontId="4" fillId="0" borderId="0" xfId="1" applyFont="1"/>
    <xf numFmtId="0" fontId="10" fillId="0" borderId="0" xfId="0" applyFont="1" applyAlignment="1">
      <alignment horizontal="center"/>
    </xf>
    <xf numFmtId="164" fontId="2" fillId="0" borderId="9" xfId="1" applyNumberFormat="1" applyFont="1" applyBorder="1" applyAlignment="1">
      <alignment horizontal="center" vertical="center"/>
    </xf>
    <xf numFmtId="164" fontId="2" fillId="0" borderId="10" xfId="1" applyNumberFormat="1" applyFont="1" applyBorder="1" applyAlignment="1">
      <alignment horizontal="center" vertical="center"/>
    </xf>
    <xf numFmtId="164" fontId="2" fillId="0" borderId="11" xfId="1" applyNumberFormat="1" applyFont="1" applyBorder="1" applyAlignment="1">
      <alignment horizontal="center" vertical="center"/>
    </xf>
    <xf numFmtId="164" fontId="2" fillId="0" borderId="12" xfId="1" applyNumberFormat="1" applyFont="1" applyBorder="1" applyAlignment="1">
      <alignment horizontal="center" vertical="center"/>
    </xf>
    <xf numFmtId="164" fontId="2" fillId="0" borderId="13" xfId="1" applyNumberFormat="1" applyFont="1" applyBorder="1" applyAlignment="1">
      <alignment horizontal="center" vertical="center"/>
    </xf>
    <xf numFmtId="164" fontId="2" fillId="0" borderId="8" xfId="1" applyNumberFormat="1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 vertical="center"/>
    </xf>
    <xf numFmtId="164" fontId="3" fillId="0" borderId="10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Millares" xfId="1" builtinId="3"/>
    <cellStyle name="Millares 2" xfId="2"/>
    <cellStyle name="Millares 2 2" xfId="3"/>
    <cellStyle name="Normal" xfId="0" builtinId="0"/>
    <cellStyle name="Normal 2" xfId="4"/>
    <cellStyle name="Porcentual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0</xdr:rowOff>
    </xdr:from>
    <xdr:to>
      <xdr:col>3</xdr:col>
      <xdr:colOff>314325</xdr:colOff>
      <xdr:row>2</xdr:row>
      <xdr:rowOff>0</xdr:rowOff>
    </xdr:to>
    <xdr:pic>
      <xdr:nvPicPr>
        <xdr:cNvPr id="2049" name="Picture 2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419100"/>
          <a:ext cx="401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2</xdr:row>
      <xdr:rowOff>0</xdr:rowOff>
    </xdr:from>
    <xdr:to>
      <xdr:col>3</xdr:col>
      <xdr:colOff>314325</xdr:colOff>
      <xdr:row>2</xdr:row>
      <xdr:rowOff>0</xdr:rowOff>
    </xdr:to>
    <xdr:pic>
      <xdr:nvPicPr>
        <xdr:cNvPr id="2050" name="Picture 4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419100"/>
          <a:ext cx="401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051" name="Picture 6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3390900"/>
          <a:ext cx="401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052" name="Picture 7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3390900"/>
          <a:ext cx="401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5</xdr:col>
      <xdr:colOff>314325</xdr:colOff>
      <xdr:row>0</xdr:row>
      <xdr:rowOff>0</xdr:rowOff>
    </xdr:to>
    <xdr:pic>
      <xdr:nvPicPr>
        <xdr:cNvPr id="1025" name="Picture 1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0"/>
          <a:ext cx="421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5</xdr:col>
      <xdr:colOff>314325</xdr:colOff>
      <xdr:row>0</xdr:row>
      <xdr:rowOff>0</xdr:rowOff>
    </xdr:to>
    <xdr:pic>
      <xdr:nvPicPr>
        <xdr:cNvPr id="1026" name="Picture 2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0"/>
          <a:ext cx="421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314325</xdr:colOff>
      <xdr:row>0</xdr:row>
      <xdr:rowOff>0</xdr:rowOff>
    </xdr:to>
    <xdr:pic>
      <xdr:nvPicPr>
        <xdr:cNvPr id="1027" name="Picture 4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0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314325</xdr:colOff>
      <xdr:row>0</xdr:row>
      <xdr:rowOff>0</xdr:rowOff>
    </xdr:to>
    <xdr:pic>
      <xdr:nvPicPr>
        <xdr:cNvPr id="1028" name="Picture 5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0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4"/>
  <sheetViews>
    <sheetView view="pageLayout" zoomScaleNormal="81" workbookViewId="0">
      <selection activeCell="G15" sqref="G15"/>
    </sheetView>
  </sheetViews>
  <sheetFormatPr baseColWidth="10" defaultColWidth="1.5703125" defaultRowHeight="15"/>
  <cols>
    <col min="1" max="1" width="24.140625" style="1" customWidth="1"/>
    <col min="2" max="2" width="11.7109375" style="2" customWidth="1"/>
    <col min="3" max="3" width="12.7109375" style="2" customWidth="1"/>
    <col min="4" max="4" width="15" style="2" customWidth="1"/>
    <col min="5" max="5" width="16.42578125" style="2" customWidth="1"/>
    <col min="6" max="6" width="12.7109375" style="2" customWidth="1"/>
    <col min="7" max="7" width="12.42578125" style="2" customWidth="1"/>
    <col min="8" max="8" width="13.28515625" style="2" customWidth="1"/>
    <col min="9" max="9" width="13" style="2" customWidth="1"/>
    <col min="10" max="10" width="12" style="1" customWidth="1"/>
    <col min="11" max="11" width="15.140625" style="6" customWidth="1"/>
    <col min="12" max="12" width="11.7109375" style="1" bestFit="1" customWidth="1"/>
    <col min="13" max="16384" width="1.5703125" style="1"/>
  </cols>
  <sheetData>
    <row r="2" spans="1:12" ht="18">
      <c r="A2" s="127" t="s">
        <v>59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2" ht="15.75">
      <c r="A3" s="71"/>
      <c r="B3" s="71"/>
      <c r="C3" s="71"/>
      <c r="D3" s="71"/>
      <c r="E3" s="71"/>
      <c r="F3" s="71"/>
      <c r="G3" s="71"/>
      <c r="H3" s="71"/>
      <c r="I3" s="71"/>
      <c r="J3" s="71"/>
    </row>
    <row r="4" spans="1:12">
      <c r="B4" s="3"/>
      <c r="C4" s="3"/>
      <c r="D4" s="3"/>
      <c r="E4" s="3"/>
      <c r="F4" s="3"/>
      <c r="G4" s="3"/>
      <c r="H4" s="3"/>
      <c r="I4" s="3"/>
      <c r="J4" s="39"/>
    </row>
    <row r="5" spans="1:12" ht="16.5" thickBot="1">
      <c r="A5" s="24"/>
      <c r="B5" s="128" t="s">
        <v>0</v>
      </c>
      <c r="C5" s="130" t="s">
        <v>3</v>
      </c>
      <c r="D5" s="67" t="s">
        <v>9</v>
      </c>
      <c r="E5" s="132" t="s">
        <v>2</v>
      </c>
      <c r="F5" s="128" t="s">
        <v>1</v>
      </c>
      <c r="G5" s="104" t="s">
        <v>51</v>
      </c>
      <c r="H5" s="67" t="s">
        <v>8</v>
      </c>
      <c r="I5" s="67" t="s">
        <v>16</v>
      </c>
      <c r="J5" s="128" t="s">
        <v>17</v>
      </c>
    </row>
    <row r="6" spans="1:12" ht="16.5" thickTop="1">
      <c r="A6" s="24"/>
      <c r="B6" s="129"/>
      <c r="C6" s="131"/>
      <c r="D6" s="68" t="s">
        <v>12</v>
      </c>
      <c r="E6" s="133"/>
      <c r="F6" s="129"/>
      <c r="G6" s="105" t="s">
        <v>49</v>
      </c>
      <c r="H6" s="68" t="s">
        <v>60</v>
      </c>
      <c r="I6" s="68" t="s">
        <v>52</v>
      </c>
      <c r="J6" s="129"/>
    </row>
    <row r="7" spans="1:12">
      <c r="A7" s="46" t="s">
        <v>4</v>
      </c>
      <c r="B7" s="42">
        <v>707</v>
      </c>
      <c r="C7" s="42">
        <v>413</v>
      </c>
      <c r="D7" s="41">
        <v>22</v>
      </c>
      <c r="E7" s="41">
        <v>307</v>
      </c>
      <c r="F7" s="41">
        <v>150</v>
      </c>
      <c r="G7" s="41">
        <v>60</v>
      </c>
      <c r="H7" s="43">
        <f>SUM(B7:G7)</f>
        <v>1659</v>
      </c>
      <c r="I7" s="43">
        <v>1839</v>
      </c>
      <c r="J7" s="44">
        <f t="shared" ref="J7:J15" si="0">+H7-I7</f>
        <v>-180</v>
      </c>
      <c r="L7" s="4"/>
    </row>
    <row r="8" spans="1:12">
      <c r="A8" s="46" t="s">
        <v>7</v>
      </c>
      <c r="B8" s="41">
        <v>1200</v>
      </c>
      <c r="C8" s="41">
        <v>0</v>
      </c>
      <c r="D8" s="41">
        <v>425</v>
      </c>
      <c r="E8" s="41">
        <v>328</v>
      </c>
      <c r="F8" s="41">
        <v>873</v>
      </c>
      <c r="G8" s="41">
        <v>0</v>
      </c>
      <c r="H8" s="43">
        <f>SUM(B8:G8)</f>
        <v>2826</v>
      </c>
      <c r="I8" s="43">
        <v>2909</v>
      </c>
      <c r="J8" s="44">
        <f t="shared" si="0"/>
        <v>-83</v>
      </c>
      <c r="L8" s="4"/>
    </row>
    <row r="9" spans="1:12">
      <c r="A9" s="46" t="s">
        <v>5</v>
      </c>
      <c r="B9" s="41">
        <v>72</v>
      </c>
      <c r="C9" s="41">
        <v>20</v>
      </c>
      <c r="D9" s="41">
        <v>0</v>
      </c>
      <c r="E9" s="41">
        <v>0</v>
      </c>
      <c r="F9" s="41">
        <v>0</v>
      </c>
      <c r="G9" s="41">
        <v>0</v>
      </c>
      <c r="H9" s="43">
        <f>SUM(B9:G9)</f>
        <v>92</v>
      </c>
      <c r="I9" s="43">
        <v>90</v>
      </c>
      <c r="J9" s="44">
        <f t="shared" si="0"/>
        <v>2</v>
      </c>
      <c r="L9" s="4"/>
    </row>
    <row r="10" spans="1:12">
      <c r="A10" s="46" t="s">
        <v>6</v>
      </c>
      <c r="B10" s="41">
        <v>33</v>
      </c>
      <c r="C10" s="41">
        <v>0</v>
      </c>
      <c r="D10" s="41">
        <v>0</v>
      </c>
      <c r="E10" s="41">
        <v>21</v>
      </c>
      <c r="F10" s="41">
        <v>0</v>
      </c>
      <c r="G10" s="41">
        <v>0</v>
      </c>
      <c r="H10" s="43">
        <f>SUM(B10:G10)</f>
        <v>54</v>
      </c>
      <c r="I10" s="43">
        <v>63</v>
      </c>
      <c r="J10" s="44">
        <f t="shared" si="0"/>
        <v>-9</v>
      </c>
    </row>
    <row r="11" spans="1:12" ht="15.75">
      <c r="A11" s="40" t="s">
        <v>10</v>
      </c>
      <c r="B11" s="45">
        <f>SUM(B7:B10)</f>
        <v>2012</v>
      </c>
      <c r="C11" s="45">
        <f t="shared" ref="C11:H11" si="1">SUM(C7:C10)</f>
        <v>433</v>
      </c>
      <c r="D11" s="45">
        <f t="shared" si="1"/>
        <v>447</v>
      </c>
      <c r="E11" s="45">
        <f t="shared" si="1"/>
        <v>656</v>
      </c>
      <c r="F11" s="45">
        <f t="shared" si="1"/>
        <v>1023</v>
      </c>
      <c r="G11" s="45">
        <f t="shared" si="1"/>
        <v>60</v>
      </c>
      <c r="H11" s="45">
        <f t="shared" si="1"/>
        <v>4631</v>
      </c>
      <c r="I11" s="52">
        <f>SUM(I7:I10)</f>
        <v>4901</v>
      </c>
      <c r="J11" s="48">
        <f t="shared" si="0"/>
        <v>-270</v>
      </c>
    </row>
    <row r="12" spans="1:12">
      <c r="A12" s="46" t="s">
        <v>11</v>
      </c>
      <c r="B12" s="41">
        <v>0</v>
      </c>
      <c r="C12" s="41">
        <v>240</v>
      </c>
      <c r="D12" s="41">
        <v>456</v>
      </c>
      <c r="E12" s="41">
        <v>0</v>
      </c>
      <c r="F12" s="41">
        <v>40</v>
      </c>
      <c r="G12" s="41">
        <v>290</v>
      </c>
      <c r="H12" s="43">
        <f>SUM(B12:G12)</f>
        <v>1026</v>
      </c>
      <c r="I12" s="43">
        <v>1110</v>
      </c>
      <c r="J12" s="44">
        <f t="shared" si="0"/>
        <v>-84</v>
      </c>
    </row>
    <row r="13" spans="1:12">
      <c r="A13" s="46" t="s">
        <v>30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3">
        <f>SUM(B13:G13)</f>
        <v>0</v>
      </c>
      <c r="I13" s="43">
        <v>0</v>
      </c>
      <c r="J13" s="44">
        <f t="shared" si="0"/>
        <v>0</v>
      </c>
    </row>
    <row r="14" spans="1:12" ht="15.75">
      <c r="A14" s="40" t="s">
        <v>31</v>
      </c>
      <c r="B14" s="45">
        <f t="shared" ref="B14:G14" si="2">SUM(B12:B13)</f>
        <v>0</v>
      </c>
      <c r="C14" s="45">
        <f t="shared" si="2"/>
        <v>240</v>
      </c>
      <c r="D14" s="45">
        <f t="shared" si="2"/>
        <v>456</v>
      </c>
      <c r="E14" s="45">
        <f t="shared" si="2"/>
        <v>0</v>
      </c>
      <c r="F14" s="45">
        <f t="shared" si="2"/>
        <v>40</v>
      </c>
      <c r="G14" s="45">
        <f t="shared" si="2"/>
        <v>290</v>
      </c>
      <c r="H14" s="52">
        <f>SUM(H12:H13)</f>
        <v>1026</v>
      </c>
      <c r="I14" s="52">
        <f>SUM(I12:I13)</f>
        <v>1110</v>
      </c>
      <c r="J14" s="48">
        <f t="shared" si="0"/>
        <v>-84</v>
      </c>
    </row>
    <row r="15" spans="1:12">
      <c r="A15" s="49" t="s">
        <v>13</v>
      </c>
      <c r="B15" s="50">
        <f t="shared" ref="B15:I15" si="3">B11+B14</f>
        <v>2012</v>
      </c>
      <c r="C15" s="50">
        <f t="shared" si="3"/>
        <v>673</v>
      </c>
      <c r="D15" s="50">
        <f t="shared" si="3"/>
        <v>903</v>
      </c>
      <c r="E15" s="50">
        <f t="shared" si="3"/>
        <v>656</v>
      </c>
      <c r="F15" s="50">
        <f t="shared" si="3"/>
        <v>1063</v>
      </c>
      <c r="G15" s="50">
        <f t="shared" si="3"/>
        <v>350</v>
      </c>
      <c r="H15" s="50">
        <f t="shared" si="3"/>
        <v>5657</v>
      </c>
      <c r="I15" s="50">
        <f t="shared" si="3"/>
        <v>6011</v>
      </c>
      <c r="J15" s="51">
        <f t="shared" si="0"/>
        <v>-354</v>
      </c>
    </row>
    <row r="16" spans="1:12" ht="15.75">
      <c r="A16" s="47" t="s">
        <v>14</v>
      </c>
      <c r="B16" s="90">
        <v>2024</v>
      </c>
      <c r="C16" s="90">
        <v>677</v>
      </c>
      <c r="D16" s="90">
        <v>871</v>
      </c>
      <c r="E16" s="90">
        <v>818</v>
      </c>
      <c r="F16" s="90">
        <v>1171</v>
      </c>
      <c r="G16" s="90">
        <v>450</v>
      </c>
      <c r="H16" s="3">
        <f>SUM(B16:G16)</f>
        <v>6011</v>
      </c>
      <c r="I16" s="5"/>
      <c r="J16" s="4"/>
    </row>
    <row r="17" spans="1:9">
      <c r="A17" s="46" t="s">
        <v>15</v>
      </c>
      <c r="B17" s="41">
        <f>(-B15+B16)</f>
        <v>12</v>
      </c>
      <c r="C17" s="41">
        <f>(-C15+C16)</f>
        <v>4</v>
      </c>
      <c r="D17" s="41">
        <f>(-D15+D16)</f>
        <v>-32</v>
      </c>
      <c r="E17" s="41">
        <f>(-E15+E16)</f>
        <v>162</v>
      </c>
      <c r="F17" s="41">
        <f>(-F15+F16)</f>
        <v>108</v>
      </c>
      <c r="G17" s="3"/>
      <c r="H17" s="3"/>
    </row>
    <row r="18" spans="1:9" ht="15.75">
      <c r="A18" s="7"/>
      <c r="B18" s="3"/>
      <c r="C18" s="3"/>
      <c r="D18" s="3"/>
      <c r="E18" s="3"/>
      <c r="F18" s="3"/>
      <c r="G18" s="3"/>
      <c r="H18" s="116"/>
      <c r="I18" s="20"/>
    </row>
    <row r="19" spans="1:9">
      <c r="H19" s="81"/>
    </row>
    <row r="20" spans="1:9">
      <c r="H20" s="83"/>
    </row>
    <row r="21" spans="1:9">
      <c r="H21" s="81"/>
    </row>
    <row r="22" spans="1:9">
      <c r="H22" s="83"/>
    </row>
    <row r="23" spans="1:9">
      <c r="H23" s="22"/>
    </row>
    <row r="24" spans="1:9">
      <c r="H24" s="22"/>
    </row>
  </sheetData>
  <mergeCells count="6">
    <mergeCell ref="A2:J2"/>
    <mergeCell ref="B5:B6"/>
    <mergeCell ref="C5:C6"/>
    <mergeCell ref="E5:E6"/>
    <mergeCell ref="F5:F6"/>
    <mergeCell ref="J5:J6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scale="92" orientation="landscape" r:id="rId1"/>
  <headerFooter alignWithMargins="0">
    <oddHeader>&amp;L&amp;G</oddHeader>
    <oddFooter xml:space="preserve">&amp;L
&amp;C
&amp;RPág. 1
</oddFooter>
  </headerFooter>
  <ignoredErrors>
    <ignoredError sqref="H11" formula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0"/>
  <sheetViews>
    <sheetView showWhiteSpace="0" view="pageLayout" topLeftCell="A4" zoomScaleNormal="81" workbookViewId="0">
      <selection activeCell="G29" sqref="G29"/>
    </sheetView>
  </sheetViews>
  <sheetFormatPr baseColWidth="10" defaultColWidth="9.140625" defaultRowHeight="15"/>
  <cols>
    <col min="1" max="1" width="25.140625" style="1" customWidth="1"/>
    <col min="2" max="2" width="14.7109375" style="2" customWidth="1"/>
    <col min="3" max="8" width="16.28515625" style="2" customWidth="1"/>
    <col min="9" max="9" width="15.140625" style="6" customWidth="1"/>
    <col min="10" max="10" width="11.7109375" style="1" bestFit="1" customWidth="1"/>
    <col min="11" max="16384" width="9.140625" style="1"/>
  </cols>
  <sheetData>
    <row r="2" spans="1:10" s="2" customFormat="1" ht="18">
      <c r="A2" s="127" t="s">
        <v>53</v>
      </c>
      <c r="B2" s="127"/>
      <c r="C2" s="127"/>
      <c r="D2" s="127"/>
      <c r="E2" s="127"/>
      <c r="F2" s="127"/>
      <c r="G2" s="127"/>
      <c r="H2" s="127"/>
      <c r="I2" s="6"/>
    </row>
    <row r="4" spans="1:10" ht="16.5" thickBot="1">
      <c r="A4" s="24"/>
      <c r="B4" s="128" t="s">
        <v>0</v>
      </c>
      <c r="C4" s="128" t="s">
        <v>3</v>
      </c>
      <c r="D4" s="67" t="s">
        <v>9</v>
      </c>
      <c r="E4" s="128" t="s">
        <v>2</v>
      </c>
      <c r="F4" s="128" t="s">
        <v>1</v>
      </c>
      <c r="G4" s="104" t="s">
        <v>51</v>
      </c>
      <c r="H4" s="67" t="s">
        <v>8</v>
      </c>
      <c r="I4" s="17"/>
    </row>
    <row r="5" spans="1:10" ht="16.5" thickTop="1">
      <c r="A5" s="24"/>
      <c r="B5" s="129"/>
      <c r="C5" s="129"/>
      <c r="D5" s="68" t="s">
        <v>12</v>
      </c>
      <c r="E5" s="129"/>
      <c r="F5" s="129"/>
      <c r="G5" s="105" t="s">
        <v>49</v>
      </c>
      <c r="H5" s="68" t="s">
        <v>20</v>
      </c>
      <c r="I5" s="17"/>
    </row>
    <row r="6" spans="1:10">
      <c r="A6" s="46" t="s">
        <v>4</v>
      </c>
      <c r="B6" s="41">
        <v>706</v>
      </c>
      <c r="C6" s="41">
        <v>405</v>
      </c>
      <c r="D6" s="41">
        <v>23</v>
      </c>
      <c r="E6" s="41">
        <v>289</v>
      </c>
      <c r="F6" s="41">
        <v>158</v>
      </c>
      <c r="G6" s="41">
        <v>60</v>
      </c>
      <c r="H6" s="43">
        <f>SUM(B6:G6)</f>
        <v>1641</v>
      </c>
      <c r="I6" s="18"/>
      <c r="J6" s="16"/>
    </row>
    <row r="7" spans="1:10">
      <c r="A7" s="46" t="s">
        <v>7</v>
      </c>
      <c r="B7" s="41">
        <v>1154</v>
      </c>
      <c r="C7" s="41">
        <v>0</v>
      </c>
      <c r="D7" s="41">
        <v>430</v>
      </c>
      <c r="E7" s="41">
        <v>276</v>
      </c>
      <c r="F7" s="41">
        <v>858</v>
      </c>
      <c r="G7" s="41">
        <v>0</v>
      </c>
      <c r="H7" s="43">
        <f t="shared" ref="H7:H13" si="0">SUM(B7:G7)</f>
        <v>2718</v>
      </c>
      <c r="I7" s="17"/>
      <c r="J7" s="16"/>
    </row>
    <row r="8" spans="1:10">
      <c r="A8" s="46" t="s">
        <v>5</v>
      </c>
      <c r="B8" s="41">
        <v>50</v>
      </c>
      <c r="C8" s="41">
        <v>20</v>
      </c>
      <c r="D8" s="41">
        <v>0</v>
      </c>
      <c r="E8" s="41">
        <v>0</v>
      </c>
      <c r="F8" s="41">
        <v>0</v>
      </c>
      <c r="G8" s="41">
        <v>0</v>
      </c>
      <c r="H8" s="43">
        <f t="shared" si="0"/>
        <v>70</v>
      </c>
      <c r="I8" s="17"/>
      <c r="J8" s="16"/>
    </row>
    <row r="9" spans="1:10">
      <c r="A9" s="46" t="s">
        <v>6</v>
      </c>
      <c r="B9" s="41">
        <v>41</v>
      </c>
      <c r="C9" s="41">
        <v>0</v>
      </c>
      <c r="D9" s="41">
        <v>0</v>
      </c>
      <c r="E9" s="41">
        <v>21</v>
      </c>
      <c r="F9" s="41">
        <v>0</v>
      </c>
      <c r="G9" s="41">
        <v>0</v>
      </c>
      <c r="H9" s="43">
        <f t="shared" si="0"/>
        <v>62</v>
      </c>
      <c r="I9" s="17"/>
      <c r="J9" s="16"/>
    </row>
    <row r="10" spans="1:10" ht="15.75">
      <c r="A10" s="40" t="s">
        <v>10</v>
      </c>
      <c r="B10" s="45">
        <f t="shared" ref="B10:G10" si="1">SUM(B6:B9)</f>
        <v>1951</v>
      </c>
      <c r="C10" s="45">
        <f t="shared" si="1"/>
        <v>425</v>
      </c>
      <c r="D10" s="45">
        <f t="shared" si="1"/>
        <v>453</v>
      </c>
      <c r="E10" s="45">
        <f t="shared" si="1"/>
        <v>586</v>
      </c>
      <c r="F10" s="45">
        <f t="shared" si="1"/>
        <v>1016</v>
      </c>
      <c r="G10" s="45">
        <f t="shared" si="1"/>
        <v>60</v>
      </c>
      <c r="H10" s="52">
        <f t="shared" si="0"/>
        <v>4491</v>
      </c>
      <c r="I10" s="17"/>
      <c r="J10" s="16"/>
    </row>
    <row r="11" spans="1:10">
      <c r="A11" s="46" t="s">
        <v>11</v>
      </c>
      <c r="B11" s="41">
        <v>0</v>
      </c>
      <c r="C11" s="41">
        <v>220</v>
      </c>
      <c r="D11" s="41">
        <v>290</v>
      </c>
      <c r="E11" s="41">
        <v>0</v>
      </c>
      <c r="F11" s="41">
        <v>40</v>
      </c>
      <c r="G11" s="41">
        <v>240</v>
      </c>
      <c r="H11" s="43">
        <f t="shared" si="0"/>
        <v>790</v>
      </c>
      <c r="I11" s="17"/>
      <c r="J11" s="16"/>
    </row>
    <row r="12" spans="1:10">
      <c r="A12" s="46" t="s">
        <v>30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3">
        <f t="shared" si="0"/>
        <v>0</v>
      </c>
      <c r="I12" s="15"/>
      <c r="J12" s="16"/>
    </row>
    <row r="13" spans="1:10" ht="15.75">
      <c r="A13" s="40" t="s">
        <v>31</v>
      </c>
      <c r="B13" s="45">
        <f t="shared" ref="B13:G13" si="2">SUM(B11:B12)</f>
        <v>0</v>
      </c>
      <c r="C13" s="45">
        <f t="shared" si="2"/>
        <v>220</v>
      </c>
      <c r="D13" s="45">
        <f t="shared" si="2"/>
        <v>290</v>
      </c>
      <c r="E13" s="45">
        <f t="shared" si="2"/>
        <v>0</v>
      </c>
      <c r="F13" s="45">
        <f t="shared" si="2"/>
        <v>40</v>
      </c>
      <c r="G13" s="45">
        <f t="shared" si="2"/>
        <v>240</v>
      </c>
      <c r="H13" s="52">
        <f t="shared" si="0"/>
        <v>790</v>
      </c>
    </row>
    <row r="14" spans="1:10">
      <c r="A14" s="49" t="s">
        <v>19</v>
      </c>
      <c r="B14" s="50">
        <f>B10:C10+B13</f>
        <v>1951</v>
      </c>
      <c r="C14" s="50">
        <f>C10:D10+C13</f>
        <v>645</v>
      </c>
      <c r="D14" s="50">
        <f>D10:E10+D13</f>
        <v>743</v>
      </c>
      <c r="E14" s="50">
        <f>E10:F10+E13</f>
        <v>586</v>
      </c>
      <c r="F14" s="50">
        <f>F10:H10+F13</f>
        <v>1056</v>
      </c>
      <c r="G14" s="50">
        <f>G10:I10+G13</f>
        <v>300</v>
      </c>
      <c r="H14" s="50">
        <f>H10+H13</f>
        <v>5281</v>
      </c>
      <c r="I14" s="81"/>
    </row>
    <row r="15" spans="1:10" ht="15.75">
      <c r="A15" s="7"/>
      <c r="B15" s="5"/>
      <c r="C15" s="5"/>
      <c r="D15" s="5"/>
      <c r="E15" s="5"/>
      <c r="F15" s="5"/>
      <c r="G15" s="5"/>
      <c r="H15" s="8"/>
      <c r="I15" s="34"/>
    </row>
    <row r="16" spans="1:10" ht="15.75">
      <c r="A16" s="7"/>
      <c r="B16" s="5"/>
      <c r="C16" s="5"/>
      <c r="D16" s="5"/>
      <c r="E16" s="5"/>
      <c r="F16" s="5"/>
      <c r="G16" s="5"/>
      <c r="H16" s="20"/>
      <c r="I16" s="34"/>
    </row>
    <row r="17" spans="1:9" s="2" customFormat="1" ht="18">
      <c r="A17" s="127" t="s">
        <v>61</v>
      </c>
      <c r="B17" s="127"/>
      <c r="C17" s="127"/>
      <c r="D17" s="127"/>
      <c r="E17" s="127"/>
      <c r="F17" s="127"/>
      <c r="G17" s="127"/>
      <c r="H17" s="127"/>
      <c r="I17" s="34"/>
    </row>
    <row r="18" spans="1:9">
      <c r="I18" s="34"/>
    </row>
    <row r="19" spans="1:9" ht="16.5" thickBot="1">
      <c r="A19" s="24"/>
      <c r="B19" s="128" t="s">
        <v>0</v>
      </c>
      <c r="C19" s="128" t="s">
        <v>3</v>
      </c>
      <c r="D19" s="67" t="s">
        <v>9</v>
      </c>
      <c r="E19" s="128" t="s">
        <v>2</v>
      </c>
      <c r="F19" s="128" t="s">
        <v>1</v>
      </c>
      <c r="G19" s="104" t="s">
        <v>51</v>
      </c>
      <c r="H19" s="67" t="s">
        <v>8</v>
      </c>
      <c r="I19" s="34"/>
    </row>
    <row r="20" spans="1:9" ht="16.5" thickTop="1">
      <c r="A20" s="24"/>
      <c r="B20" s="129"/>
      <c r="C20" s="129"/>
      <c r="D20" s="68" t="s">
        <v>12</v>
      </c>
      <c r="E20" s="129"/>
      <c r="F20" s="129"/>
      <c r="G20" s="105" t="s">
        <v>49</v>
      </c>
      <c r="H20" s="68" t="s">
        <v>20</v>
      </c>
      <c r="I20" s="34"/>
    </row>
    <row r="21" spans="1:9">
      <c r="A21" s="46" t="s">
        <v>4</v>
      </c>
      <c r="B21" s="41">
        <v>700</v>
      </c>
      <c r="C21" s="41">
        <v>410</v>
      </c>
      <c r="D21" s="41">
        <v>20</v>
      </c>
      <c r="E21" s="41">
        <v>321</v>
      </c>
      <c r="F21" s="41">
        <v>153</v>
      </c>
      <c r="G21" s="41">
        <v>60</v>
      </c>
      <c r="H21" s="43">
        <f t="shared" ref="H21:H27" si="3">SUM(B21:G21)</f>
        <v>1664</v>
      </c>
      <c r="I21" s="33"/>
    </row>
    <row r="22" spans="1:9">
      <c r="A22" s="46" t="s">
        <v>7</v>
      </c>
      <c r="B22" s="41">
        <v>1133</v>
      </c>
      <c r="C22" s="41">
        <v>0</v>
      </c>
      <c r="D22" s="41">
        <v>430</v>
      </c>
      <c r="E22" s="41">
        <v>331</v>
      </c>
      <c r="F22" s="41">
        <v>848</v>
      </c>
      <c r="G22" s="41">
        <v>0</v>
      </c>
      <c r="H22" s="43">
        <f t="shared" si="3"/>
        <v>2742</v>
      </c>
      <c r="I22" s="34"/>
    </row>
    <row r="23" spans="1:9">
      <c r="A23" s="46" t="s">
        <v>5</v>
      </c>
      <c r="B23" s="41">
        <v>72</v>
      </c>
      <c r="C23" s="41">
        <v>20</v>
      </c>
      <c r="D23" s="41">
        <v>0</v>
      </c>
      <c r="E23" s="41">
        <v>0</v>
      </c>
      <c r="F23" s="41">
        <v>0</v>
      </c>
      <c r="G23" s="41">
        <v>0</v>
      </c>
      <c r="H23" s="43">
        <f t="shared" si="3"/>
        <v>92</v>
      </c>
      <c r="I23" s="34"/>
    </row>
    <row r="24" spans="1:9">
      <c r="A24" s="46" t="s">
        <v>6</v>
      </c>
      <c r="B24" s="41">
        <v>41</v>
      </c>
      <c r="C24" s="41">
        <v>0</v>
      </c>
      <c r="D24" s="41">
        <v>0</v>
      </c>
      <c r="E24" s="41">
        <v>21</v>
      </c>
      <c r="F24" s="41">
        <v>0</v>
      </c>
      <c r="G24" s="41">
        <v>0</v>
      </c>
      <c r="H24" s="43">
        <f t="shared" si="3"/>
        <v>62</v>
      </c>
      <c r="I24" s="34"/>
    </row>
    <row r="25" spans="1:9" ht="15.75">
      <c r="A25" s="40" t="s">
        <v>10</v>
      </c>
      <c r="B25" s="45">
        <f t="shared" ref="B25:G25" si="4">SUM(B21:B24)</f>
        <v>1946</v>
      </c>
      <c r="C25" s="45">
        <f t="shared" si="4"/>
        <v>430</v>
      </c>
      <c r="D25" s="45">
        <f t="shared" si="4"/>
        <v>450</v>
      </c>
      <c r="E25" s="45">
        <f t="shared" si="4"/>
        <v>673</v>
      </c>
      <c r="F25" s="45">
        <f t="shared" si="4"/>
        <v>1001</v>
      </c>
      <c r="G25" s="45">
        <f t="shared" si="4"/>
        <v>60</v>
      </c>
      <c r="H25" s="45">
        <f t="shared" si="3"/>
        <v>4560</v>
      </c>
      <c r="I25" s="34"/>
    </row>
    <row r="26" spans="1:9">
      <c r="A26" s="46" t="s">
        <v>11</v>
      </c>
      <c r="B26" s="41">
        <v>0</v>
      </c>
      <c r="C26" s="41">
        <v>220</v>
      </c>
      <c r="D26" s="41">
        <v>325</v>
      </c>
      <c r="E26" s="41">
        <v>0</v>
      </c>
      <c r="F26" s="41">
        <v>40</v>
      </c>
      <c r="G26" s="41">
        <v>290</v>
      </c>
      <c r="H26" s="43">
        <f t="shared" si="3"/>
        <v>875</v>
      </c>
      <c r="I26" s="34"/>
    </row>
    <row r="27" spans="1:9">
      <c r="A27" s="46" t="s">
        <v>30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3">
        <f t="shared" si="3"/>
        <v>0</v>
      </c>
      <c r="I27" s="34"/>
    </row>
    <row r="28" spans="1:9" ht="15.75">
      <c r="A28" s="40" t="s">
        <v>31</v>
      </c>
      <c r="B28" s="45">
        <f t="shared" ref="B28:H28" si="5">SUM(B26:B27)</f>
        <v>0</v>
      </c>
      <c r="C28" s="45">
        <f t="shared" si="5"/>
        <v>220</v>
      </c>
      <c r="D28" s="45">
        <f t="shared" si="5"/>
        <v>325</v>
      </c>
      <c r="E28" s="45">
        <f t="shared" si="5"/>
        <v>0</v>
      </c>
      <c r="F28" s="45">
        <f t="shared" si="5"/>
        <v>40</v>
      </c>
      <c r="G28" s="45">
        <f t="shared" si="5"/>
        <v>290</v>
      </c>
      <c r="H28" s="45">
        <f t="shared" si="5"/>
        <v>875</v>
      </c>
      <c r="I28" s="34"/>
    </row>
    <row r="29" spans="1:9">
      <c r="A29" s="49" t="s">
        <v>19</v>
      </c>
      <c r="B29" s="50">
        <f t="shared" ref="B29:G29" si="6">+B25+B28</f>
        <v>1946</v>
      </c>
      <c r="C29" s="50">
        <f t="shared" si="6"/>
        <v>650</v>
      </c>
      <c r="D29" s="50">
        <f t="shared" si="6"/>
        <v>775</v>
      </c>
      <c r="E29" s="50">
        <f t="shared" si="6"/>
        <v>673</v>
      </c>
      <c r="F29" s="50">
        <f t="shared" si="6"/>
        <v>1041</v>
      </c>
      <c r="G29" s="50">
        <f t="shared" si="6"/>
        <v>350</v>
      </c>
      <c r="H29" s="50">
        <f>H25+H28</f>
        <v>5435</v>
      </c>
      <c r="I29" s="81"/>
    </row>
    <row r="30" spans="1:9" ht="15.75">
      <c r="A30" s="24"/>
      <c r="B30" s="69"/>
      <c r="C30" s="69"/>
      <c r="D30" s="70"/>
      <c r="E30" s="69"/>
      <c r="F30" s="69"/>
      <c r="G30" s="69"/>
      <c r="H30" s="84">
        <f>2112+700+1247+1306+1219</f>
        <v>6584</v>
      </c>
      <c r="I30" s="34"/>
    </row>
  </sheetData>
  <mergeCells count="10">
    <mergeCell ref="A17:H17"/>
    <mergeCell ref="B19:B20"/>
    <mergeCell ref="C19:C20"/>
    <mergeCell ref="E19:E20"/>
    <mergeCell ref="F19:F20"/>
    <mergeCell ref="A2:H2"/>
    <mergeCell ref="B4:B5"/>
    <mergeCell ref="C4:C5"/>
    <mergeCell ref="E4:E5"/>
    <mergeCell ref="F4:F5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scale="96" orientation="landscape" r:id="rId1"/>
  <headerFooter alignWithMargins="0">
    <oddHeader>&amp;L&amp;G</oddHeader>
    <oddFooter xml:space="preserve">&amp;RPág 2
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22"/>
  <sheetViews>
    <sheetView view="pageLayout" topLeftCell="A4" zoomScaleNormal="81" workbookViewId="0">
      <selection activeCell="E14" sqref="E14"/>
    </sheetView>
  </sheetViews>
  <sheetFormatPr baseColWidth="10" defaultColWidth="11.28515625" defaultRowHeight="15"/>
  <cols>
    <col min="1" max="1" width="24.140625" style="1" customWidth="1"/>
    <col min="2" max="3" width="15.28515625" style="2" customWidth="1"/>
    <col min="4" max="4" width="17.42578125" style="2" customWidth="1"/>
    <col min="5" max="5" width="19.5703125" style="2" customWidth="1"/>
    <col min="6" max="6" width="15.28515625" style="2" customWidth="1"/>
    <col min="7" max="7" width="17.85546875" style="2" customWidth="1"/>
    <col min="8" max="8" width="15.28515625" style="2" customWidth="1"/>
    <col min="9" max="9" width="15.140625" style="6" customWidth="1"/>
    <col min="10" max="10" width="11.7109375" style="1" bestFit="1" customWidth="1"/>
    <col min="11" max="16384" width="11.28515625" style="1"/>
  </cols>
  <sheetData>
    <row r="5" spans="1:8" ht="18">
      <c r="A5" s="127" t="s">
        <v>54</v>
      </c>
      <c r="B5" s="127"/>
      <c r="C5" s="127"/>
      <c r="D5" s="127"/>
      <c r="E5" s="127"/>
      <c r="F5" s="127"/>
      <c r="G5" s="127"/>
      <c r="H5" s="127"/>
    </row>
    <row r="6" spans="1:8" ht="15.75">
      <c r="A6" s="71"/>
      <c r="B6" s="71"/>
      <c r="C6" s="71"/>
      <c r="D6" s="71"/>
      <c r="E6" s="71"/>
      <c r="F6" s="71"/>
      <c r="G6" s="71"/>
      <c r="H6" s="71"/>
    </row>
    <row r="8" spans="1:8" ht="16.5" thickBot="1">
      <c r="A8" s="24"/>
      <c r="B8" s="134" t="s">
        <v>0</v>
      </c>
      <c r="C8" s="134" t="s">
        <v>3</v>
      </c>
      <c r="D8" s="53" t="s">
        <v>9</v>
      </c>
      <c r="E8" s="134" t="s">
        <v>2</v>
      </c>
      <c r="F8" s="134" t="s">
        <v>1</v>
      </c>
      <c r="G8" s="106" t="s">
        <v>51</v>
      </c>
      <c r="H8" s="53" t="s">
        <v>8</v>
      </c>
    </row>
    <row r="9" spans="1:8" ht="16.5" thickTop="1">
      <c r="A9" s="24"/>
      <c r="B9" s="135"/>
      <c r="C9" s="135"/>
      <c r="D9" s="54" t="s">
        <v>12</v>
      </c>
      <c r="E9" s="135"/>
      <c r="F9" s="135"/>
      <c r="G9" s="107" t="s">
        <v>49</v>
      </c>
      <c r="H9" s="54" t="s">
        <v>20</v>
      </c>
    </row>
    <row r="10" spans="1:8">
      <c r="A10" s="46" t="s">
        <v>4</v>
      </c>
      <c r="B10" s="41">
        <v>140000</v>
      </c>
      <c r="C10" s="41">
        <v>75000</v>
      </c>
      <c r="D10" s="41">
        <v>0</v>
      </c>
      <c r="E10" s="41">
        <v>24500</v>
      </c>
      <c r="F10" s="41">
        <v>89000</v>
      </c>
      <c r="G10" s="41">
        <v>0</v>
      </c>
      <c r="H10" s="43">
        <f>SUM(B10:G10)</f>
        <v>328500</v>
      </c>
    </row>
    <row r="11" spans="1:8">
      <c r="A11" s="46" t="s">
        <v>7</v>
      </c>
      <c r="B11" s="41">
        <v>6000</v>
      </c>
      <c r="C11" s="41">
        <v>0</v>
      </c>
      <c r="D11" s="41">
        <v>0</v>
      </c>
      <c r="E11" s="41">
        <v>4929</v>
      </c>
      <c r="F11" s="41">
        <v>7000</v>
      </c>
      <c r="G11" s="41">
        <v>0</v>
      </c>
      <c r="H11" s="43">
        <f t="shared" ref="H11:H16" si="0">SUM(B11:G11)</f>
        <v>17929</v>
      </c>
    </row>
    <row r="12" spans="1:8">
      <c r="A12" s="46" t="s">
        <v>5</v>
      </c>
      <c r="B12" s="41">
        <v>2000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3">
        <f t="shared" si="0"/>
        <v>2000</v>
      </c>
    </row>
    <row r="13" spans="1:8">
      <c r="A13" s="46" t="s">
        <v>6</v>
      </c>
      <c r="B13" s="41">
        <v>1000</v>
      </c>
      <c r="C13" s="41">
        <v>0</v>
      </c>
      <c r="D13" s="41">
        <v>0</v>
      </c>
      <c r="E13" s="41"/>
      <c r="F13" s="41">
        <v>0</v>
      </c>
      <c r="G13" s="41">
        <v>0</v>
      </c>
      <c r="H13" s="43">
        <f t="shared" si="0"/>
        <v>1000</v>
      </c>
    </row>
    <row r="14" spans="1:8" ht="15.75">
      <c r="A14" s="40" t="s">
        <v>10</v>
      </c>
      <c r="B14" s="45">
        <f>SUM(B10:B13)</f>
        <v>149000</v>
      </c>
      <c r="C14" s="45">
        <f>SUM(C10:C13)</f>
        <v>75000</v>
      </c>
      <c r="D14" s="45">
        <f>SUM(D10:D13)</f>
        <v>0</v>
      </c>
      <c r="E14" s="45">
        <f>SUM(E10:E13)</f>
        <v>29429</v>
      </c>
      <c r="F14" s="45">
        <f>SUM(F10:F13)</f>
        <v>96000</v>
      </c>
      <c r="G14" s="41">
        <v>0</v>
      </c>
      <c r="H14" s="43">
        <f t="shared" si="0"/>
        <v>349429</v>
      </c>
    </row>
    <row r="15" spans="1:8">
      <c r="A15" s="46" t="s">
        <v>11</v>
      </c>
      <c r="B15" s="41">
        <v>0</v>
      </c>
      <c r="C15" s="41">
        <v>85000</v>
      </c>
      <c r="D15" s="41">
        <v>43900</v>
      </c>
      <c r="E15" s="41">
        <v>0</v>
      </c>
      <c r="F15" s="41">
        <v>5000</v>
      </c>
      <c r="G15" s="41">
        <v>130000</v>
      </c>
      <c r="H15" s="43">
        <f t="shared" si="0"/>
        <v>263900</v>
      </c>
    </row>
    <row r="16" spans="1:8">
      <c r="A16" s="46" t="s">
        <v>30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3">
        <f t="shared" si="0"/>
        <v>0</v>
      </c>
    </row>
    <row r="17" spans="1:9" ht="15.75">
      <c r="A17" s="40" t="s">
        <v>31</v>
      </c>
      <c r="B17" s="45">
        <f t="shared" ref="B17:G17" si="1">SUM(B15:B16)</f>
        <v>0</v>
      </c>
      <c r="C17" s="45">
        <f t="shared" si="1"/>
        <v>85000</v>
      </c>
      <c r="D17" s="45">
        <f t="shared" si="1"/>
        <v>43900</v>
      </c>
      <c r="E17" s="45">
        <f t="shared" si="1"/>
        <v>0</v>
      </c>
      <c r="F17" s="45">
        <f t="shared" si="1"/>
        <v>5000</v>
      </c>
      <c r="G17" s="45">
        <f t="shared" si="1"/>
        <v>130000</v>
      </c>
      <c r="H17" s="43">
        <f>SUM(H15:H16)</f>
        <v>263900</v>
      </c>
    </row>
    <row r="18" spans="1:9" ht="18">
      <c r="A18" s="49" t="s">
        <v>19</v>
      </c>
      <c r="B18" s="50">
        <f t="shared" ref="B18:G18" si="2">+B14+B17</f>
        <v>149000</v>
      </c>
      <c r="C18" s="50">
        <f t="shared" si="2"/>
        <v>160000</v>
      </c>
      <c r="D18" s="50">
        <f t="shared" si="2"/>
        <v>43900</v>
      </c>
      <c r="E18" s="50">
        <f t="shared" si="2"/>
        <v>29429</v>
      </c>
      <c r="F18" s="50">
        <f t="shared" si="2"/>
        <v>101000</v>
      </c>
      <c r="G18" s="50">
        <f t="shared" si="2"/>
        <v>130000</v>
      </c>
      <c r="H18" s="50">
        <f>H17+H14</f>
        <v>613329</v>
      </c>
      <c r="I18" s="82"/>
    </row>
    <row r="19" spans="1:9">
      <c r="I19" s="34"/>
    </row>
    <row r="20" spans="1:9">
      <c r="H20" s="83"/>
      <c r="I20" s="33"/>
    </row>
    <row r="21" spans="1:9">
      <c r="I21" s="34"/>
    </row>
    <row r="22" spans="1:9">
      <c r="I22" s="34"/>
    </row>
  </sheetData>
  <mergeCells count="5">
    <mergeCell ref="A5:H5"/>
    <mergeCell ref="B8:B9"/>
    <mergeCell ref="C8:C9"/>
    <mergeCell ref="E8:E9"/>
    <mergeCell ref="F8:F9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scale="94" orientation="landscape" r:id="rId1"/>
  <headerFooter alignWithMargins="0">
    <oddHeader>&amp;L&amp;G</oddHeader>
    <oddFooter xml:space="preserve">&amp;RPág 3
</oddFooter>
  </headerFooter>
  <ignoredErrors>
    <ignoredError sqref="G17" formulaRange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L25"/>
  <sheetViews>
    <sheetView tabSelected="1" view="pageLayout" zoomScaleNormal="70" workbookViewId="0">
      <selection activeCell="J5" sqref="J5:K5"/>
    </sheetView>
  </sheetViews>
  <sheetFormatPr baseColWidth="10" defaultColWidth="11.140625" defaultRowHeight="12.75"/>
  <cols>
    <col min="1" max="1" width="17.5703125" customWidth="1"/>
    <col min="2" max="2" width="10.5703125" style="14" customWidth="1"/>
    <col min="3" max="3" width="10.140625" customWidth="1"/>
    <col min="4" max="4" width="10.28515625" customWidth="1"/>
    <col min="5" max="5" width="10.7109375" customWidth="1"/>
    <col min="6" max="6" width="10.28515625" customWidth="1"/>
    <col min="7" max="7" width="7.140625" customWidth="1"/>
    <col min="8" max="8" width="10" style="14" customWidth="1"/>
    <col min="9" max="9" width="9.140625" style="95" customWidth="1"/>
  </cols>
  <sheetData>
    <row r="3" spans="1:12">
      <c r="A3" s="136" t="s">
        <v>63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2">
      <c r="A4" s="55"/>
      <c r="B4" s="55"/>
      <c r="C4" s="55"/>
      <c r="D4" s="55"/>
      <c r="E4" s="55"/>
      <c r="F4" s="55"/>
      <c r="G4" s="55"/>
      <c r="H4" s="55"/>
      <c r="I4" s="96"/>
    </row>
    <row r="5" spans="1:12">
      <c r="A5" s="38"/>
      <c r="B5" s="35"/>
      <c r="C5" s="38"/>
      <c r="D5" s="38"/>
      <c r="E5" s="38"/>
      <c r="F5" s="38"/>
      <c r="G5" s="38"/>
      <c r="H5" s="56"/>
      <c r="I5" s="97"/>
      <c r="J5" s="121"/>
      <c r="K5" s="121"/>
    </row>
    <row r="6" spans="1:12">
      <c r="A6" s="38"/>
      <c r="B6" s="56" t="s">
        <v>29</v>
      </c>
      <c r="C6" s="57" t="s">
        <v>21</v>
      </c>
      <c r="D6" s="57" t="s">
        <v>22</v>
      </c>
      <c r="E6" s="57" t="s">
        <v>29</v>
      </c>
      <c r="F6" s="57" t="s">
        <v>47</v>
      </c>
      <c r="G6" s="57" t="s">
        <v>18</v>
      </c>
      <c r="H6" s="56" t="s">
        <v>29</v>
      </c>
      <c r="I6" s="97" t="s">
        <v>18</v>
      </c>
      <c r="J6" s="123" t="s">
        <v>55</v>
      </c>
      <c r="K6" s="123" t="s">
        <v>57</v>
      </c>
    </row>
    <row r="7" spans="1:12">
      <c r="A7" s="58" t="s">
        <v>23</v>
      </c>
      <c r="B7" s="59" t="s">
        <v>44</v>
      </c>
      <c r="C7" s="60" t="s">
        <v>24</v>
      </c>
      <c r="D7" s="60" t="s">
        <v>25</v>
      </c>
      <c r="E7" s="60" t="s">
        <v>33</v>
      </c>
      <c r="F7" s="60" t="s">
        <v>48</v>
      </c>
      <c r="G7" s="60" t="s">
        <v>48</v>
      </c>
      <c r="H7" s="59" t="s">
        <v>32</v>
      </c>
      <c r="I7" s="98" t="s">
        <v>46</v>
      </c>
      <c r="J7" s="124" t="s">
        <v>56</v>
      </c>
      <c r="K7" s="124" t="s">
        <v>58</v>
      </c>
    </row>
    <row r="8" spans="1:12">
      <c r="A8" s="38" t="s">
        <v>27</v>
      </c>
      <c r="B8" s="26">
        <v>2007000</v>
      </c>
      <c r="C8" s="28">
        <f t="shared" ref="C8:C13" si="0">B8+B8*0.05</f>
        <v>2107350</v>
      </c>
      <c r="D8" s="28">
        <f t="shared" ref="D8:D13" si="1">+B8-(B8*5%)</f>
        <v>1906650</v>
      </c>
      <c r="E8" s="28">
        <v>2012300</v>
      </c>
      <c r="F8" s="61">
        <f t="shared" ref="F8:F13" si="2">+E8-B8</f>
        <v>5300</v>
      </c>
      <c r="G8" s="62">
        <f t="shared" ref="G8:G14" si="3">F8*100/B8</f>
        <v>0.26407573492775288</v>
      </c>
      <c r="H8" s="28">
        <v>2012300</v>
      </c>
      <c r="I8" s="111">
        <f t="shared" ref="I8:I13" si="4">H8/$H$14</f>
        <v>0.35088851185815895</v>
      </c>
      <c r="J8" s="125">
        <f t="shared" ref="J8:J13" si="5">+H8-K8</f>
        <v>1911685</v>
      </c>
      <c r="K8" s="125">
        <f t="shared" ref="K8:K13" si="6">+H8*0.05</f>
        <v>100615</v>
      </c>
    </row>
    <row r="9" spans="1:12">
      <c r="A9" s="38" t="s">
        <v>3</v>
      </c>
      <c r="B9" s="35">
        <v>675000</v>
      </c>
      <c r="C9" s="28">
        <f t="shared" si="0"/>
        <v>708750</v>
      </c>
      <c r="D9" s="28">
        <f t="shared" si="1"/>
        <v>641250</v>
      </c>
      <c r="E9" s="28">
        <v>673000</v>
      </c>
      <c r="F9" s="61">
        <f t="shared" si="2"/>
        <v>-2000</v>
      </c>
      <c r="G9" s="62">
        <f t="shared" si="3"/>
        <v>-0.29629629629629628</v>
      </c>
      <c r="H9" s="28">
        <v>673000</v>
      </c>
      <c r="I9" s="111">
        <f t="shared" si="4"/>
        <v>0.11735226779334143</v>
      </c>
      <c r="J9" s="125">
        <f t="shared" si="5"/>
        <v>639350</v>
      </c>
      <c r="K9" s="125">
        <f t="shared" si="6"/>
        <v>33650</v>
      </c>
    </row>
    <row r="10" spans="1:12">
      <c r="A10" s="38" t="s">
        <v>45</v>
      </c>
      <c r="B10" s="26">
        <v>915000</v>
      </c>
      <c r="C10" s="28">
        <f t="shared" si="0"/>
        <v>960750</v>
      </c>
      <c r="D10" s="28">
        <f t="shared" si="1"/>
        <v>869250</v>
      </c>
      <c r="E10" s="28">
        <v>903000</v>
      </c>
      <c r="F10" s="61">
        <f t="shared" si="2"/>
        <v>-12000</v>
      </c>
      <c r="G10" s="62">
        <f t="shared" si="3"/>
        <v>-1.3114754098360655</v>
      </c>
      <c r="H10" s="28">
        <v>903000</v>
      </c>
      <c r="I10" s="111">
        <f t="shared" si="4"/>
        <v>0.15745779764842097</v>
      </c>
      <c r="J10" s="125">
        <f t="shared" si="5"/>
        <v>857850</v>
      </c>
      <c r="K10" s="125">
        <f t="shared" si="6"/>
        <v>45150</v>
      </c>
    </row>
    <row r="11" spans="1:12">
      <c r="A11" s="38" t="s">
        <v>2</v>
      </c>
      <c r="B11" s="26">
        <v>654000</v>
      </c>
      <c r="C11" s="28">
        <f t="shared" si="0"/>
        <v>686700</v>
      </c>
      <c r="D11" s="28">
        <f t="shared" si="1"/>
        <v>621300</v>
      </c>
      <c r="E11" s="28">
        <v>656020</v>
      </c>
      <c r="F11" s="61">
        <f t="shared" si="2"/>
        <v>2020</v>
      </c>
      <c r="G11" s="62">
        <f t="shared" si="3"/>
        <v>0.30886850152905199</v>
      </c>
      <c r="H11" s="28">
        <v>656020</v>
      </c>
      <c r="I11" s="111">
        <f t="shared" si="4"/>
        <v>0.11439143345882295</v>
      </c>
      <c r="J11" s="125">
        <f t="shared" si="5"/>
        <v>623219</v>
      </c>
      <c r="K11" s="125">
        <f t="shared" si="6"/>
        <v>32801</v>
      </c>
    </row>
    <row r="12" spans="1:12">
      <c r="A12" s="38" t="s">
        <v>28</v>
      </c>
      <c r="B12" s="26">
        <v>1119000</v>
      </c>
      <c r="C12" s="30">
        <f t="shared" si="0"/>
        <v>1174950</v>
      </c>
      <c r="D12" s="30">
        <f t="shared" si="1"/>
        <v>1063050</v>
      </c>
      <c r="E12" s="30">
        <v>1063000</v>
      </c>
      <c r="F12" s="61">
        <f t="shared" si="2"/>
        <v>-56000</v>
      </c>
      <c r="G12" s="62">
        <f t="shared" si="3"/>
        <v>-5.0044682752457552</v>
      </c>
      <c r="H12" s="30">
        <v>1063050</v>
      </c>
      <c r="I12" s="111">
        <f t="shared" si="4"/>
        <v>0.18536601527148827</v>
      </c>
      <c r="J12" s="125">
        <f t="shared" si="5"/>
        <v>1009897.5</v>
      </c>
      <c r="K12" s="125">
        <f t="shared" si="6"/>
        <v>53152.5</v>
      </c>
    </row>
    <row r="13" spans="1:12">
      <c r="A13" s="38" t="s">
        <v>50</v>
      </c>
      <c r="B13" s="88">
        <v>450000</v>
      </c>
      <c r="C13" s="89">
        <f t="shared" si="0"/>
        <v>472500</v>
      </c>
      <c r="D13" s="89">
        <f t="shared" si="1"/>
        <v>427500</v>
      </c>
      <c r="E13" s="89">
        <v>350000</v>
      </c>
      <c r="F13" s="63">
        <f t="shared" si="2"/>
        <v>-100000</v>
      </c>
      <c r="G13" s="64">
        <f t="shared" si="3"/>
        <v>-22.222222222222221</v>
      </c>
      <c r="H13" s="89">
        <v>427500</v>
      </c>
      <c r="I13" s="112">
        <f t="shared" si="4"/>
        <v>7.4543973969767405E-2</v>
      </c>
      <c r="J13" s="125">
        <f t="shared" si="5"/>
        <v>406125</v>
      </c>
      <c r="K13" s="125">
        <f t="shared" si="6"/>
        <v>21375</v>
      </c>
    </row>
    <row r="14" spans="1:12">
      <c r="A14" s="65" t="s">
        <v>16</v>
      </c>
      <c r="B14" s="86">
        <f>SUM(B8:B13)</f>
        <v>5820000</v>
      </c>
      <c r="C14" s="86">
        <f>SUM(C8:C13)</f>
        <v>6111000</v>
      </c>
      <c r="D14" s="86">
        <f>SUM(D8:D13)</f>
        <v>5529000</v>
      </c>
      <c r="E14" s="86">
        <f>SUM(E8:E13)</f>
        <v>5657320</v>
      </c>
      <c r="F14" s="86">
        <f>E14-B14</f>
        <v>-162680</v>
      </c>
      <c r="G14" s="66">
        <f t="shared" si="3"/>
        <v>-2.795189003436426</v>
      </c>
      <c r="H14" s="86">
        <f>SUM(H8:H13)</f>
        <v>5734870</v>
      </c>
      <c r="I14" s="99">
        <f>SUM(I8:I13)</f>
        <v>0.99999999999999989</v>
      </c>
      <c r="J14" s="126">
        <f>SUM(J8:J13)</f>
        <v>5448126.5</v>
      </c>
      <c r="K14" s="126">
        <f>SUM(K8:K13)</f>
        <v>286743.5</v>
      </c>
      <c r="L14" s="10"/>
    </row>
    <row r="15" spans="1:12">
      <c r="A15" s="11"/>
      <c r="B15" s="23"/>
      <c r="C15" s="23"/>
      <c r="D15" s="23"/>
      <c r="E15" s="23"/>
      <c r="F15" s="23"/>
      <c r="G15" s="12"/>
      <c r="H15" s="23"/>
      <c r="I15" s="100"/>
      <c r="J15" s="14"/>
      <c r="K15" s="14"/>
    </row>
    <row r="16" spans="1:12">
      <c r="A16" s="38"/>
      <c r="B16" s="26"/>
      <c r="C16" s="103"/>
      <c r="D16" s="101"/>
      <c r="E16" s="14"/>
      <c r="H16" s="115"/>
      <c r="I16" s="113"/>
    </row>
    <row r="17" spans="1:11">
      <c r="A17" s="38"/>
      <c r="B17" s="21"/>
      <c r="C17" s="103"/>
      <c r="D17" s="10"/>
      <c r="H17" s="28"/>
      <c r="I17" s="117"/>
      <c r="J17" s="119"/>
      <c r="K17" s="119"/>
    </row>
    <row r="18" spans="1:11">
      <c r="A18" s="38"/>
      <c r="C18" s="103"/>
      <c r="D18" s="10"/>
      <c r="F18" s="10"/>
      <c r="H18" s="28"/>
      <c r="I18" s="114"/>
      <c r="J18" s="119"/>
      <c r="K18" s="119"/>
    </row>
    <row r="19" spans="1:11">
      <c r="A19" s="38"/>
      <c r="C19" s="103"/>
      <c r="D19" s="10"/>
      <c r="F19" s="10"/>
      <c r="H19" s="28"/>
      <c r="I19" s="114"/>
      <c r="J19" s="119"/>
      <c r="K19" s="119"/>
    </row>
    <row r="20" spans="1:11">
      <c r="C20" s="103"/>
      <c r="D20" s="122"/>
      <c r="F20" s="10"/>
      <c r="H20" s="28"/>
      <c r="I20" s="114"/>
      <c r="J20" s="119"/>
      <c r="K20" s="119"/>
    </row>
    <row r="21" spans="1:11">
      <c r="C21" s="103"/>
      <c r="D21" s="10"/>
      <c r="F21" s="10"/>
      <c r="H21" s="28"/>
      <c r="I21" s="114"/>
      <c r="J21" s="119"/>
      <c r="K21" s="119"/>
    </row>
    <row r="22" spans="1:11">
      <c r="C22" s="103"/>
      <c r="D22" s="10"/>
      <c r="F22" s="10"/>
      <c r="H22" s="28"/>
      <c r="I22" s="114"/>
      <c r="J22" s="119"/>
      <c r="K22" s="119"/>
    </row>
    <row r="23" spans="1:11">
      <c r="C23" s="103"/>
      <c r="D23" s="10"/>
      <c r="F23" s="10"/>
      <c r="H23" s="28"/>
      <c r="I23" s="113"/>
      <c r="J23" s="119"/>
      <c r="K23" s="119"/>
    </row>
    <row r="24" spans="1:11">
      <c r="C24" s="103"/>
      <c r="D24" s="10"/>
      <c r="F24" s="10"/>
      <c r="I24" s="113"/>
      <c r="J24" s="119"/>
      <c r="K24" s="120"/>
    </row>
    <row r="25" spans="1:11">
      <c r="C25" s="103"/>
      <c r="D25" s="10"/>
      <c r="F25" s="10"/>
      <c r="J25" s="118"/>
    </row>
  </sheetData>
  <mergeCells count="1">
    <mergeCell ref="A3:K3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orientation="landscape" horizontalDpi="300" verticalDpi="300" r:id="rId1"/>
  <headerFooter alignWithMargins="0">
    <oddHeader>&amp;L&amp;G</oddHeader>
    <oddFooter xml:space="preserve">&amp;RPág. 4
</oddFooter>
  </headerFooter>
  <ignoredErrors>
    <ignoredError sqref="G13 I8:I13" evalError="1"/>
  </ignoredError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view="pageLayout" zoomScaleNormal="100" workbookViewId="0">
      <selection activeCell="B12" sqref="B12"/>
    </sheetView>
  </sheetViews>
  <sheetFormatPr baseColWidth="10" defaultRowHeight="12.75"/>
  <cols>
    <col min="1" max="1" width="27.28515625" customWidth="1"/>
    <col min="2" max="2" width="12" style="19" customWidth="1"/>
    <col min="3" max="3" width="13.28515625" customWidth="1"/>
    <col min="4" max="4" width="13.85546875" customWidth="1"/>
    <col min="5" max="5" width="12.28515625" customWidth="1"/>
    <col min="6" max="6" width="12.7109375" bestFit="1" customWidth="1"/>
    <col min="7" max="7" width="6.85546875" customWidth="1"/>
    <col min="10" max="10" width="15" bestFit="1" customWidth="1"/>
  </cols>
  <sheetData>
    <row r="1" spans="1:9">
      <c r="A1" s="138" t="s">
        <v>62</v>
      </c>
      <c r="B1" s="138"/>
      <c r="C1" s="138"/>
      <c r="D1" s="138"/>
      <c r="E1" s="138"/>
      <c r="F1" s="138"/>
      <c r="G1" s="138"/>
      <c r="H1" s="38"/>
    </row>
    <row r="2" spans="1:9">
      <c r="A2" s="38"/>
      <c r="B2" s="72"/>
      <c r="C2" s="38"/>
      <c r="D2" s="38"/>
      <c r="E2" s="38"/>
      <c r="F2" s="38"/>
      <c r="G2" s="38"/>
      <c r="H2" s="38"/>
    </row>
    <row r="3" spans="1:9">
      <c r="A3" s="38"/>
      <c r="B3" s="72"/>
      <c r="C3" s="38"/>
      <c r="D3" s="38"/>
      <c r="E3" s="38"/>
      <c r="F3" s="38"/>
      <c r="G3" s="38"/>
      <c r="H3" s="110"/>
      <c r="I3" s="91"/>
    </row>
    <row r="4" spans="1:9">
      <c r="A4" s="38"/>
      <c r="B4" s="73"/>
      <c r="C4" s="74" t="s">
        <v>21</v>
      </c>
      <c r="D4" s="74" t="s">
        <v>34</v>
      </c>
      <c r="E4" s="57"/>
      <c r="F4" s="57"/>
      <c r="G4" s="38"/>
      <c r="H4" s="92"/>
      <c r="I4" s="92"/>
    </row>
    <row r="5" spans="1:9">
      <c r="A5" s="58" t="s">
        <v>23</v>
      </c>
      <c r="B5" s="75" t="s">
        <v>35</v>
      </c>
      <c r="C5" s="60" t="s">
        <v>24</v>
      </c>
      <c r="D5" s="60" t="s">
        <v>36</v>
      </c>
      <c r="E5" s="60" t="s">
        <v>37</v>
      </c>
      <c r="F5" s="60" t="s">
        <v>26</v>
      </c>
      <c r="G5" s="60" t="s">
        <v>18</v>
      </c>
      <c r="H5" s="92"/>
      <c r="I5" s="92"/>
    </row>
    <row r="6" spans="1:9">
      <c r="A6" s="31" t="s">
        <v>27</v>
      </c>
      <c r="B6" s="28">
        <v>1922800</v>
      </c>
      <c r="C6" s="102">
        <f t="shared" ref="C6:C11" si="0">B6+B6*0.05</f>
        <v>2018940</v>
      </c>
      <c r="D6" s="30">
        <f t="shared" ref="D6:D11" si="1">B6-(B6*5%)</f>
        <v>1826660</v>
      </c>
      <c r="E6" s="28">
        <v>2000000</v>
      </c>
      <c r="F6" s="28">
        <f t="shared" ref="F6:F11" si="2">E6-B6</f>
        <v>77200</v>
      </c>
      <c r="G6" s="37">
        <f t="shared" ref="G6:G12" si="3">F6*100/B6</f>
        <v>4.0149781568545873</v>
      </c>
      <c r="H6" s="93"/>
      <c r="I6" s="108"/>
    </row>
    <row r="7" spans="1:9">
      <c r="A7" s="31" t="s">
        <v>38</v>
      </c>
      <c r="B7" s="28">
        <v>643150</v>
      </c>
      <c r="C7" s="30">
        <f t="shared" si="0"/>
        <v>675307.5</v>
      </c>
      <c r="D7" s="30">
        <f t="shared" si="1"/>
        <v>610992.5</v>
      </c>
      <c r="E7" s="28">
        <v>650000</v>
      </c>
      <c r="F7" s="28">
        <f t="shared" si="2"/>
        <v>6850</v>
      </c>
      <c r="G7" s="37">
        <f t="shared" si="3"/>
        <v>1.0650703568374407</v>
      </c>
      <c r="H7" s="93"/>
      <c r="I7" s="108"/>
    </row>
    <row r="8" spans="1:9">
      <c r="A8" s="31" t="s">
        <v>39</v>
      </c>
      <c r="B8" s="28">
        <v>827450</v>
      </c>
      <c r="C8" s="30">
        <f t="shared" si="0"/>
        <v>868822.5</v>
      </c>
      <c r="D8" s="30">
        <f t="shared" si="1"/>
        <v>786077.5</v>
      </c>
      <c r="E8" s="28">
        <v>837450</v>
      </c>
      <c r="F8" s="28">
        <f t="shared" si="2"/>
        <v>10000</v>
      </c>
      <c r="G8" s="37">
        <f t="shared" si="3"/>
        <v>1.2085322375974379</v>
      </c>
      <c r="H8" s="93"/>
      <c r="I8" s="108"/>
    </row>
    <row r="9" spans="1:9">
      <c r="A9" s="31" t="s">
        <v>40</v>
      </c>
      <c r="B9" s="28">
        <v>777451</v>
      </c>
      <c r="C9" s="30">
        <f t="shared" si="0"/>
        <v>816323.55</v>
      </c>
      <c r="D9" s="30">
        <f t="shared" si="1"/>
        <v>738578.45</v>
      </c>
      <c r="E9" s="28">
        <v>731346</v>
      </c>
      <c r="F9" s="28">
        <f t="shared" si="2"/>
        <v>-46105</v>
      </c>
      <c r="G9" s="37">
        <f t="shared" si="3"/>
        <v>-5.9302772779249109</v>
      </c>
      <c r="H9" s="93"/>
      <c r="I9" s="108"/>
    </row>
    <row r="10" spans="1:9">
      <c r="A10" s="31" t="s">
        <v>28</v>
      </c>
      <c r="B10" s="30">
        <v>1112450</v>
      </c>
      <c r="C10" s="30">
        <f t="shared" si="0"/>
        <v>1168072.5</v>
      </c>
      <c r="D10" s="30">
        <f t="shared" si="1"/>
        <v>1056827.5</v>
      </c>
      <c r="E10" s="28">
        <v>1113000</v>
      </c>
      <c r="F10" s="28">
        <f t="shared" si="2"/>
        <v>550</v>
      </c>
      <c r="G10" s="109">
        <f t="shared" si="3"/>
        <v>4.9440424288732077E-2</v>
      </c>
      <c r="H10" s="93"/>
      <c r="I10" s="108"/>
    </row>
    <row r="11" spans="1:9">
      <c r="A11" s="38" t="s">
        <v>50</v>
      </c>
      <c r="B11" s="89">
        <v>451250</v>
      </c>
      <c r="C11" s="89">
        <f t="shared" si="0"/>
        <v>473812.5</v>
      </c>
      <c r="D11" s="89">
        <f t="shared" si="1"/>
        <v>428687.5</v>
      </c>
      <c r="E11" s="89">
        <v>300000</v>
      </c>
      <c r="F11" s="89">
        <f t="shared" si="2"/>
        <v>-151250</v>
      </c>
      <c r="G11" s="76">
        <f t="shared" si="3"/>
        <v>-33.518005540166207</v>
      </c>
      <c r="H11" s="93"/>
      <c r="I11" s="108"/>
    </row>
    <row r="12" spans="1:9">
      <c r="A12" s="65" t="s">
        <v>16</v>
      </c>
      <c r="B12" s="86">
        <f>SUM(B6:B11)</f>
        <v>5734551</v>
      </c>
      <c r="C12" s="86">
        <f>SUM(C6:C11)</f>
        <v>6021278.5499999998</v>
      </c>
      <c r="D12" s="86">
        <f>SUM(D6:D11)</f>
        <v>5447823.4500000002</v>
      </c>
      <c r="E12" s="86">
        <f>SUM(E6:E11)</f>
        <v>5631796</v>
      </c>
      <c r="F12" s="77">
        <f>SUM(F6:F11)</f>
        <v>-102755</v>
      </c>
      <c r="G12" s="66">
        <f t="shared" si="3"/>
        <v>-1.7918578106638166</v>
      </c>
      <c r="H12" s="94"/>
      <c r="I12" s="94"/>
    </row>
    <row r="13" spans="1:9">
      <c r="A13" s="38"/>
      <c r="B13" s="78"/>
      <c r="C13" s="37"/>
      <c r="D13" s="37"/>
      <c r="E13" s="26"/>
      <c r="F13" s="37"/>
      <c r="G13" s="37"/>
      <c r="H13" s="31"/>
    </row>
    <row r="14" spans="1:9">
      <c r="A14" s="38"/>
      <c r="B14" s="78"/>
      <c r="C14" s="35"/>
      <c r="D14" s="37"/>
      <c r="E14" s="87"/>
      <c r="F14" s="37"/>
      <c r="G14" s="37"/>
      <c r="H14" s="31"/>
      <c r="I14" s="31"/>
    </row>
    <row r="15" spans="1:9">
      <c r="A15" s="38"/>
      <c r="B15" s="78"/>
      <c r="C15" s="37"/>
      <c r="D15" s="37"/>
      <c r="E15" s="26"/>
      <c r="F15" s="37"/>
      <c r="G15" s="37"/>
      <c r="H15" s="38"/>
      <c r="I15" s="38"/>
    </row>
    <row r="16" spans="1:9">
      <c r="A16" s="38"/>
      <c r="B16" s="72"/>
      <c r="C16" s="38"/>
      <c r="D16" s="38"/>
      <c r="E16" s="29"/>
      <c r="F16" s="28"/>
      <c r="G16" s="38"/>
      <c r="H16" s="38"/>
      <c r="I16" s="38"/>
    </row>
    <row r="17" spans="1:9">
      <c r="A17" s="38"/>
      <c r="B17" s="72"/>
      <c r="C17" s="38"/>
      <c r="D17" s="38" t="s">
        <v>41</v>
      </c>
      <c r="E17" s="38"/>
      <c r="F17" s="28"/>
      <c r="G17" s="35"/>
      <c r="H17" s="38"/>
      <c r="I17" s="38"/>
    </row>
    <row r="18" spans="1:9">
      <c r="A18" s="38"/>
      <c r="B18" s="27" t="s">
        <v>42</v>
      </c>
      <c r="C18" s="38"/>
      <c r="D18" s="25" t="s">
        <v>43</v>
      </c>
      <c r="E18" s="38"/>
      <c r="F18" s="28"/>
      <c r="G18" s="38"/>
      <c r="H18" s="38"/>
      <c r="I18" s="38"/>
    </row>
    <row r="19" spans="1:9">
      <c r="A19" s="38" t="s">
        <v>27</v>
      </c>
      <c r="B19" s="85">
        <v>0</v>
      </c>
      <c r="C19" s="85"/>
      <c r="D19" s="85">
        <v>0</v>
      </c>
      <c r="F19" s="32"/>
      <c r="G19" s="38"/>
      <c r="H19" s="38"/>
      <c r="I19" s="38"/>
    </row>
    <row r="20" spans="1:9">
      <c r="A20" s="38" t="s">
        <v>38</v>
      </c>
      <c r="B20" s="85">
        <v>0</v>
      </c>
      <c r="C20" s="85"/>
      <c r="D20" s="85">
        <v>0</v>
      </c>
      <c r="F20" s="32"/>
      <c r="G20" s="28"/>
      <c r="H20" s="38"/>
      <c r="I20" s="38"/>
    </row>
    <row r="21" spans="1:9">
      <c r="A21" s="38" t="s">
        <v>39</v>
      </c>
      <c r="B21" s="85">
        <v>0</v>
      </c>
      <c r="C21" s="85"/>
      <c r="D21" s="85">
        <v>0</v>
      </c>
      <c r="F21" s="32"/>
      <c r="G21" s="38"/>
      <c r="H21" s="38"/>
      <c r="I21" s="38"/>
    </row>
    <row r="22" spans="1:9">
      <c r="A22" s="38" t="s">
        <v>40</v>
      </c>
      <c r="B22" s="85">
        <v>0</v>
      </c>
      <c r="C22" s="85"/>
      <c r="D22" s="85">
        <v>0</v>
      </c>
      <c r="F22" s="32"/>
      <c r="G22" s="38"/>
      <c r="H22" s="38"/>
      <c r="I22" s="38"/>
    </row>
    <row r="23" spans="1:9" ht="13.5" thickBot="1">
      <c r="A23" s="38" t="s">
        <v>28</v>
      </c>
      <c r="B23" s="85">
        <v>0</v>
      </c>
      <c r="C23" s="85"/>
      <c r="D23" s="85">
        <v>0</v>
      </c>
      <c r="F23" s="32"/>
      <c r="G23" s="38"/>
      <c r="H23" s="38"/>
      <c r="I23" s="38"/>
    </row>
    <row r="24" spans="1:9" ht="14.25" thickTop="1" thickBot="1">
      <c r="A24" s="65" t="s">
        <v>16</v>
      </c>
      <c r="B24" s="79">
        <f>SUM(B19:B23)</f>
        <v>0</v>
      </c>
      <c r="C24" s="80"/>
      <c r="D24" s="79">
        <f>SUM(D19:D23)</f>
        <v>0</v>
      </c>
      <c r="E24" s="38"/>
      <c r="F24" s="38"/>
      <c r="G24" s="38"/>
    </row>
    <row r="25" spans="1:9" ht="13.5" thickTop="1">
      <c r="A25" s="36"/>
      <c r="B25" s="72"/>
      <c r="C25" s="38"/>
      <c r="D25" s="38"/>
      <c r="E25" s="38"/>
      <c r="F25" s="38"/>
      <c r="G25" s="38"/>
    </row>
    <row r="26" spans="1:9">
      <c r="A26" s="13"/>
      <c r="C26" s="10"/>
    </row>
    <row r="27" spans="1:9">
      <c r="A27" s="9"/>
    </row>
    <row r="29" spans="1:9" ht="18">
      <c r="A29" s="137"/>
      <c r="B29" s="137"/>
      <c r="C29" s="137"/>
      <c r="D29" s="137"/>
      <c r="E29" s="137"/>
      <c r="F29" s="137"/>
      <c r="G29" s="137"/>
    </row>
    <row r="30" spans="1:9">
      <c r="A30" s="13"/>
    </row>
    <row r="31" spans="1:9">
      <c r="A31" s="13"/>
    </row>
    <row r="32" spans="1:9">
      <c r="A32" s="13"/>
    </row>
    <row r="33" spans="1:1">
      <c r="A33" s="13"/>
    </row>
  </sheetData>
  <mergeCells count="2">
    <mergeCell ref="A29:G29"/>
    <mergeCell ref="A1:G1"/>
  </mergeCells>
  <phoneticPr fontId="0" type="noConversion"/>
  <printOptions horizontalCentered="1" verticalCentered="1"/>
  <pageMargins left="0.75" right="0.75" top="1" bottom="1" header="0" footer="0"/>
  <pageSetup paperSize="9" orientation="landscape" horizontalDpi="300" verticalDpi="300" r:id="rId1"/>
  <headerFooter alignWithMargins="0">
    <oddHeader>&amp;L&amp;G</oddHeader>
    <oddFooter xml:space="preserve">&amp;RPág. 5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Pág 1</vt:lpstr>
      <vt:lpstr>Pág 2</vt:lpstr>
      <vt:lpstr>Pág 3</vt:lpstr>
      <vt:lpstr>Pág 4</vt:lpstr>
      <vt:lpstr>Pág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Asprocan</dc:creator>
  <cp:lastModifiedBy>Luis1</cp:lastModifiedBy>
  <cp:lastPrinted>2016-07-08T09:55:43Z</cp:lastPrinted>
  <dcterms:created xsi:type="dcterms:W3CDTF">2003-01-03T12:42:11Z</dcterms:created>
  <dcterms:modified xsi:type="dcterms:W3CDTF">2016-07-21T09:54:56Z</dcterms:modified>
</cp:coreProperties>
</file>